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580" windowHeight="3825" activeTab="1"/>
  </bookViews>
  <sheets>
    <sheet name="Beispiel" sheetId="1" r:id="rId1"/>
    <sheet name="Aufgabe 1a" sheetId="2" r:id="rId2"/>
    <sheet name="Aufgabe 1b" sheetId="3" r:id="rId3"/>
    <sheet name="Aufgabe 2" sheetId="4" r:id="rId4"/>
    <sheet name="Aufgabe 3" sheetId="5" r:id="rId5"/>
    <sheet name="Aufgabe 4" sheetId="6" r:id="rId6"/>
    <sheet name="Aufgabe 5" sheetId="7" r:id="rId7"/>
    <sheet name="Tabelle3" sheetId="8" r:id="rId8"/>
  </sheets>
  <externalReferences>
    <externalReference r:id="rId11"/>
    <externalReference r:id="rId12"/>
    <externalReference r:id="rId13"/>
  </externalReferences>
  <definedNames>
    <definedName name="analyt">'[3]Aufgabe 3'!$D$21</definedName>
    <definedName name="analyt1">'Aufgabe 1a'!$G$9</definedName>
    <definedName name="analyt2">'Beispiel'!$J$7</definedName>
    <definedName name="deltx">'Beispiel'!$F$5</definedName>
    <definedName name="deltx2">'Beispiel'!$B$23</definedName>
    <definedName name="deltx3">'Beispiel'!$B$47</definedName>
    <definedName name="deltx4">'Beispiel'!$B$52</definedName>
    <definedName name="Det">'[2]Aufgabe 1'!$C$6</definedName>
    <definedName name="_xlnm.Print_Area" localSheetId="1">'Aufgabe 1a'!$A$4:$G$67</definedName>
    <definedName name="exact">'[3]Aufgabe 1'!$I$39</definedName>
    <definedName name="KWERT">'Aufgabe 4'!$E$2</definedName>
    <definedName name="TEINS">'Aufgabe 4'!$E$3</definedName>
  </definedNames>
  <calcPr fullCalcOnLoad="1"/>
</workbook>
</file>

<file path=xl/sharedStrings.xml><?xml version="1.0" encoding="utf-8"?>
<sst xmlns="http://schemas.openxmlformats.org/spreadsheetml/2006/main" count="139" uniqueCount="93">
  <si>
    <t>x</t>
  </si>
  <si>
    <r>
      <t>y'=-xy</t>
    </r>
    <r>
      <rPr>
        <b/>
        <vertAlign val="superscript"/>
        <sz val="10"/>
        <rFont val="Arial"/>
        <family val="2"/>
      </rPr>
      <t>2</t>
    </r>
  </si>
  <si>
    <t>Anfangswert</t>
  </si>
  <si>
    <t>y(n)</t>
  </si>
  <si>
    <t>y(n+1)=y(n)+hy'(n)</t>
  </si>
  <si>
    <t>Schrittweite</t>
  </si>
  <si>
    <t>y(1)</t>
  </si>
  <si>
    <r>
      <t>y'=xy</t>
    </r>
    <r>
      <rPr>
        <b/>
        <vertAlign val="superscript"/>
        <sz val="10"/>
        <rFont val="Arial"/>
        <family val="2"/>
      </rPr>
      <t>1/3</t>
    </r>
  </si>
  <si>
    <r>
      <t>k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=f(x</t>
    </r>
    <r>
      <rPr>
        <b/>
        <vertAlign val="subscript"/>
        <sz val="9"/>
        <rFont val="Arial"/>
        <family val="2"/>
      </rPr>
      <t>n-1</t>
    </r>
    <r>
      <rPr>
        <b/>
        <sz val="9"/>
        <rFont val="Arial"/>
        <family val="2"/>
      </rPr>
      <t>,y</t>
    </r>
    <r>
      <rPr>
        <b/>
        <vertAlign val="subscript"/>
        <sz val="9"/>
        <rFont val="Arial"/>
        <family val="2"/>
      </rPr>
      <t>n-1</t>
    </r>
    <r>
      <rPr>
        <b/>
        <sz val="9"/>
        <rFont val="Arial"/>
        <family val="2"/>
      </rPr>
      <t>)</t>
    </r>
  </si>
  <si>
    <r>
      <t>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=f(x</t>
    </r>
    <r>
      <rPr>
        <b/>
        <vertAlign val="subscript"/>
        <sz val="9"/>
        <rFont val="Arial"/>
        <family val="2"/>
      </rPr>
      <t>n-1</t>
    </r>
    <r>
      <rPr>
        <b/>
        <sz val="9"/>
        <rFont val="Arial"/>
        <family val="2"/>
      </rPr>
      <t>+h/2,y</t>
    </r>
    <r>
      <rPr>
        <b/>
        <vertAlign val="subscript"/>
        <sz val="9"/>
        <rFont val="Arial"/>
        <family val="2"/>
      </rPr>
      <t>n-1</t>
    </r>
    <r>
      <rPr>
        <b/>
        <sz val="9"/>
        <rFont val="Arial"/>
        <family val="2"/>
      </rPr>
      <t>+k1/2)</t>
    </r>
  </si>
  <si>
    <t>h=1</t>
  </si>
  <si>
    <t>h=0,5</t>
  </si>
  <si>
    <t>k1</t>
  </si>
  <si>
    <t>k2</t>
  </si>
  <si>
    <t>h=0,1</t>
  </si>
  <si>
    <t>x(0) = 3</t>
  </si>
  <si>
    <t>Zeit</t>
  </si>
  <si>
    <t>exakt</t>
  </si>
  <si>
    <t>Aufgabe S. 50</t>
  </si>
  <si>
    <t>Aufgabe S. 54</t>
  </si>
  <si>
    <t>dx/dt = t cos t+1/t x</t>
  </si>
  <si>
    <t xml:space="preserve">Zeit </t>
  </si>
  <si>
    <t>C = x/t - sin t = 1</t>
  </si>
  <si>
    <t>x = t sin t + C t = t (1+ sin t)</t>
  </si>
  <si>
    <t>analytisch</t>
  </si>
  <si>
    <r>
      <t>dx/dt + 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x = 0</t>
    </r>
  </si>
  <si>
    <r>
      <t>dx/dt = - 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x</t>
    </r>
  </si>
  <si>
    <r>
      <t>x=3 exp(- 1/3 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</si>
  <si>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x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=x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(0,1)</t>
    </r>
  </si>
  <si>
    <r>
      <t>x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=x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(0,05)</t>
    </r>
  </si>
  <si>
    <r>
      <t>x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2"/>
      </rPr>
      <t>=x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(0,01)</t>
    </r>
  </si>
  <si>
    <r>
      <t>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+(t cos t + 1/t 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>p*0,05</t>
    </r>
  </si>
  <si>
    <r>
      <t>x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+(t cos t + 1/t x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) </t>
    </r>
    <r>
      <rPr>
        <sz val="10"/>
        <rFont val="Symbol"/>
        <family val="1"/>
      </rPr>
      <t>p*0,1</t>
    </r>
  </si>
  <si>
    <r>
      <t>x(</t>
    </r>
    <r>
      <rPr>
        <b/>
        <sz val="10"/>
        <rFont val="Symbol"/>
        <family val="1"/>
      </rPr>
      <t>p</t>
    </r>
    <r>
      <rPr>
        <b/>
        <sz val="10"/>
        <rFont val="Arial"/>
        <family val="2"/>
      </rPr>
      <t xml:space="preserve">/2) = </t>
    </r>
    <r>
      <rPr>
        <b/>
        <sz val="10"/>
        <rFont val="Symbol"/>
        <family val="1"/>
      </rPr>
      <t>p</t>
    </r>
  </si>
  <si>
    <r>
      <t>t dx/dt - x = 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cos t</t>
    </r>
  </si>
  <si>
    <t>Lösung von DGL mittels numerischer Verfahren (EULER-Verfahren)</t>
  </si>
  <si>
    <t>Delta t=0,1 Pi</t>
  </si>
  <si>
    <t>Delta t=0,05 Pi</t>
  </si>
  <si>
    <t>Delta t=0,1</t>
  </si>
  <si>
    <t>Delta t=0,05</t>
  </si>
  <si>
    <t>Delta t=0,01</t>
  </si>
  <si>
    <t>rel. Fehler t=3</t>
  </si>
  <si>
    <t>abs. Fehler t=3</t>
  </si>
  <si>
    <t>rel. Fehler t=1,5</t>
  </si>
  <si>
    <t>abs. Fehler t=1,5</t>
  </si>
  <si>
    <t>x(t=3)</t>
  </si>
  <si>
    <t>x(t=1,5)</t>
  </si>
  <si>
    <r>
      <t>x(t=2</t>
    </r>
    <r>
      <rPr>
        <b/>
        <sz val="10"/>
        <rFont val="Symbol"/>
        <family val="1"/>
      </rPr>
      <t>p</t>
    </r>
    <r>
      <rPr>
        <b/>
        <sz val="10"/>
        <rFont val="Arial"/>
        <family val="2"/>
      </rPr>
      <t>)</t>
    </r>
  </si>
  <si>
    <r>
      <t>abs. Fehler t=2</t>
    </r>
    <r>
      <rPr>
        <b/>
        <sz val="10"/>
        <rFont val="Symbol"/>
        <family val="1"/>
      </rPr>
      <t>p</t>
    </r>
  </si>
  <si>
    <r>
      <t>rel. Fehler t=2</t>
    </r>
    <r>
      <rPr>
        <b/>
        <sz val="10"/>
        <rFont val="Symbol"/>
        <family val="1"/>
      </rPr>
      <t>p</t>
    </r>
  </si>
  <si>
    <t>x(t=3,45)</t>
  </si>
  <si>
    <t>rel. Fehler t=3,45</t>
  </si>
  <si>
    <t>abs. Fehler t=3,45</t>
  </si>
  <si>
    <t>rel. Fehler</t>
  </si>
  <si>
    <t>abs. Fehler</t>
  </si>
  <si>
    <t>Delta x=0,5</t>
  </si>
  <si>
    <t>Delta x=0,2</t>
  </si>
  <si>
    <t>Delta x=0,1</t>
  </si>
  <si>
    <t>Delta x=0,05</t>
  </si>
  <si>
    <t>Runge-Kutta-Verfahren 2. Ordnung</t>
  </si>
  <si>
    <t>a=</t>
  </si>
  <si>
    <t>b=</t>
  </si>
  <si>
    <t>ya</t>
  </si>
  <si>
    <t>h=</t>
  </si>
  <si>
    <t>yb</t>
  </si>
  <si>
    <t>(a+b)/2=</t>
  </si>
  <si>
    <t>Fehler</t>
  </si>
  <si>
    <r>
      <t>C</t>
    </r>
    <r>
      <rPr>
        <vertAlign val="subscript"/>
        <sz val="10"/>
        <rFont val="Arial"/>
        <family val="2"/>
      </rPr>
      <t>n+1</t>
    </r>
    <r>
      <rPr>
        <sz val="10"/>
        <rFont val="Arial"/>
        <family val="0"/>
      </rPr>
      <t>=C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+(K-C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)</t>
    </r>
    <r>
      <rPr>
        <sz val="10"/>
        <rFont val="Symbol"/>
        <family val="1"/>
      </rPr>
      <t>D</t>
    </r>
    <r>
      <rPr>
        <sz val="10"/>
        <rFont val="Arial"/>
        <family val="0"/>
      </rPr>
      <t>t/T</t>
    </r>
    <r>
      <rPr>
        <vertAlign val="subscript"/>
        <sz val="10"/>
        <rFont val="Arial"/>
        <family val="2"/>
      </rPr>
      <t>1</t>
    </r>
  </si>
  <si>
    <t>t</t>
  </si>
  <si>
    <t>C</t>
  </si>
  <si>
    <t>EULER-Verfahren</t>
  </si>
  <si>
    <t>K=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</si>
  <si>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</t>
    </r>
  </si>
  <si>
    <r>
      <t>C</t>
    </r>
    <r>
      <rPr>
        <vertAlign val="subscript"/>
        <sz val="10"/>
        <rFont val="Arial"/>
        <family val="2"/>
      </rPr>
      <t>analyt</t>
    </r>
  </si>
  <si>
    <t>C=C(1-exp(t/T1))</t>
  </si>
  <si>
    <t>=</t>
  </si>
  <si>
    <t>Beispiel zur Anwendung des Runge-Kutta-Verfahren 4. Ordnung</t>
  </si>
  <si>
    <t>y(1)=1</t>
  </si>
  <si>
    <t>y(2)=?</t>
  </si>
  <si>
    <r>
      <t>y'=xy</t>
    </r>
    <r>
      <rPr>
        <vertAlign val="superscript"/>
        <sz val="10"/>
        <rFont val="Arial"/>
        <family val="2"/>
      </rPr>
      <t>1/3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</si>
  <si>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</si>
  <si>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3</t>
    </r>
  </si>
  <si>
    <r>
      <t>k</t>
    </r>
    <r>
      <rPr>
        <vertAlign val="subscript"/>
        <sz val="10"/>
        <rFont val="Arial"/>
        <family val="2"/>
      </rPr>
      <t>4</t>
    </r>
  </si>
  <si>
    <t>k</t>
  </si>
  <si>
    <r>
      <t>k</t>
    </r>
    <r>
      <rPr>
        <vertAlign val="subscript"/>
        <sz val="10"/>
        <rFont val="Arial"/>
        <family val="2"/>
      </rPr>
      <t>1</t>
    </r>
  </si>
  <si>
    <t xml:space="preserve">=h f(x(n),y(n)) </t>
  </si>
  <si>
    <r>
      <t>y(n+1)=y(n)+1/6*(k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+2k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+2k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+k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</t>
    </r>
  </si>
  <si>
    <r>
      <t>y</t>
    </r>
    <r>
      <rPr>
        <vertAlign val="subscript"/>
        <sz val="10"/>
        <rFont val="Arial"/>
        <family val="2"/>
      </rPr>
      <t>anal</t>
    </r>
    <r>
      <rPr>
        <sz val="10"/>
        <rFont val="Arial"/>
        <family val="2"/>
      </rPr>
      <t>=((x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+2)/3)</t>
    </r>
    <r>
      <rPr>
        <vertAlign val="superscript"/>
        <sz val="10"/>
        <rFont val="Arial"/>
        <family val="2"/>
      </rPr>
      <t>3/2</t>
    </r>
  </si>
  <si>
    <t>y(2)</t>
  </si>
  <si>
    <t>h=0,2</t>
  </si>
  <si>
    <t>Runge-Kutta-Verfahren 4.=Ordn.</t>
  </si>
  <si>
    <t>analyt.</t>
  </si>
  <si>
    <r>
      <t>Beachte Änderung: y'=-x</t>
    </r>
    <r>
      <rPr>
        <vertAlign val="subscript"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>y</t>
    </r>
    <r>
      <rPr>
        <vertAlign val="subscript"/>
        <sz val="10"/>
        <color indexed="10"/>
        <rFont val="Arial"/>
        <family val="2"/>
      </rPr>
      <t>n</t>
    </r>
    <r>
      <rPr>
        <vertAlign val="superscript"/>
        <sz val="10"/>
        <color indexed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</si>
</sst>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00"/>
    <numFmt numFmtId="174" formatCode="0.0"/>
    <numFmt numFmtId="175" formatCode="0.000000"/>
    <numFmt numFmtId="176" formatCode="0.0000E+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0.000000000"/>
    <numFmt numFmtId="181" formatCode="0.000"/>
  </numFmts>
  <fonts count="6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.25"/>
      <color indexed="8"/>
      <name val="Times New Roman"/>
      <family val="1"/>
    </font>
    <font>
      <sz val="11.75"/>
      <color indexed="8"/>
      <name val="Times New Roman"/>
      <family val="1"/>
    </font>
    <font>
      <b/>
      <sz val="11.75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9.2"/>
      <color indexed="8"/>
      <name val="Times New Roman"/>
      <family val="1"/>
    </font>
    <font>
      <sz val="10"/>
      <color indexed="8"/>
      <name val="Arial"/>
      <family val="2"/>
    </font>
    <font>
      <sz val="18.5"/>
      <color indexed="8"/>
      <name val="Arial"/>
      <family val="2"/>
    </font>
    <font>
      <sz val="19.25"/>
      <color indexed="8"/>
      <name val="Arial"/>
      <family val="2"/>
    </font>
    <font>
      <sz val="17.45"/>
      <color indexed="8"/>
      <name val="Arial"/>
      <family val="2"/>
    </font>
    <font>
      <sz val="17.25"/>
      <color indexed="8"/>
      <name val="Arial"/>
      <family val="2"/>
    </font>
    <font>
      <sz val="19.75"/>
      <color indexed="8"/>
      <name val="Arial"/>
      <family val="2"/>
    </font>
    <font>
      <sz val="8.5"/>
      <color indexed="8"/>
      <name val="Arial"/>
      <family val="2"/>
    </font>
    <font>
      <sz val="17.5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8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8997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Beispiel!$K$2</c:f>
              <c:strCache>
                <c:ptCount val="1"/>
                <c:pt idx="0">
                  <c:v>rel. Fehler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Beispiel!$I$3:$I$6</c:f>
              <c:numCache/>
            </c:numRef>
          </c:xVal>
          <c:yVal>
            <c:numRef>
              <c:f>Beispiel!$K$3:$K$6</c:f>
              <c:numCache/>
            </c:numRef>
          </c:yVal>
          <c:smooth val="0"/>
        </c:ser>
        <c:axId val="15320077"/>
        <c:axId val="3662966"/>
      </c:scatterChart>
      <c:valAx>
        <c:axId val="1532007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Schrittweite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62966"/>
        <c:crosses val="autoZero"/>
        <c:crossBetween val="midCat"/>
        <c:dispUnits/>
        <c:majorUnit val="0.1"/>
        <c:minorUnit val="0.05"/>
      </c:val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rel. Fehler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32007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"/>
          <c:w val="0.94875"/>
          <c:h val="0.94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'Aufgabe 4'!$B$7:$B$69</c:f>
              <c:numCache/>
            </c:numRef>
          </c:xVal>
          <c:yVal>
            <c:numRef>
              <c:f>'Aufgabe 4'!$C$7:$C$69</c:f>
              <c:numCache/>
            </c:numRef>
          </c:yVal>
          <c:smooth val="0"/>
        </c:ser>
        <c:axId val="59050673"/>
        <c:axId val="61694010"/>
      </c:scatterChart>
      <c:valAx>
        <c:axId val="5905067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0.022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94010"/>
        <c:crosses val="autoZero"/>
        <c:crossBetween val="midCat"/>
        <c:dispUnits/>
        <c:majorUnit val="1"/>
        <c:minorUnit val="0.1"/>
      </c:valAx>
      <c:valAx>
        <c:axId val="616940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Konzentration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1625"/>
          <c:w val="0.8305"/>
          <c:h val="0.8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'Aufgabe 1a'!$G$4</c:f>
              <c:strCache>
                <c:ptCount val="1"/>
                <c:pt idx="0">
                  <c:v>y(1)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1a'!$F$5:$F$8</c:f>
              <c:numCache/>
            </c:numRef>
          </c:xVal>
          <c:yVal>
            <c:numRef>
              <c:f>'Aufgabe 1a'!$G$5:$G$8</c:f>
              <c:numCache/>
            </c:numRef>
          </c:yVal>
          <c:smooth val="0"/>
        </c:ser>
        <c:axId val="32966695"/>
        <c:axId val="28264800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1a'!$F$5:$F$8</c:f>
              <c:numCache/>
            </c:numRef>
          </c:xVal>
          <c:yVal>
            <c:numRef>
              <c:f>'Aufgabe 1a'!$H$5:$H$8</c:f>
              <c:numCache/>
            </c:numRef>
          </c:yVal>
          <c:smooth val="0"/>
        </c:ser>
        <c:axId val="53056609"/>
        <c:axId val="7747434"/>
      </c:scatterChart>
      <c:valAx>
        <c:axId val="32966695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Schrittweite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64800"/>
        <c:crosses val="autoZero"/>
        <c:crossBetween val="midCat"/>
        <c:dispUnits/>
        <c:majorUnit val="0.1"/>
        <c:minorUnit val="0.05"/>
      </c:valAx>
      <c:valAx>
        <c:axId val="28264800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y(1)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66695"/>
        <c:crosses val="autoZero"/>
        <c:crossBetween val="midCat"/>
        <c:dispUnits/>
        <c:majorUnit val="0.1"/>
        <c:minorUnit val="0.05"/>
      </c:valAx>
      <c:valAx>
        <c:axId val="53056609"/>
        <c:scaling>
          <c:orientation val="minMax"/>
        </c:scaling>
        <c:axPos val="b"/>
        <c:delete val="1"/>
        <c:majorTickMark val="out"/>
        <c:minorTickMark val="none"/>
        <c:tickLblPos val="nextTo"/>
        <c:crossAx val="7747434"/>
        <c:crosses val="max"/>
        <c:crossBetween val="midCat"/>
        <c:dispUnits/>
      </c:valAx>
      <c:valAx>
        <c:axId val="774743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rel. Fehler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6609"/>
        <c:crosses val="max"/>
        <c:crossBetween val="midCat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35"/>
          <c:w val="0.94625"/>
          <c:h val="0.9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'Aufgabe 1a'!$A$31</c:f>
              <c:strCache>
                <c:ptCount val="1"/>
                <c:pt idx="0">
                  <c:v>Delta x=0,05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1a'!$A$32:$A$52</c:f>
              <c:numCache/>
            </c:numRef>
          </c:xVal>
          <c:yVal>
            <c:numRef>
              <c:f>'Aufgabe 1a'!$B$32:$B$52</c:f>
              <c:numCache/>
            </c:numRef>
          </c:yVal>
          <c:smooth val="0"/>
        </c:ser>
        <c:ser>
          <c:idx val="1"/>
          <c:order val="1"/>
          <c:tx>
            <c:strRef>
              <c:f>'Aufgabe 1a'!$A$18</c:f>
              <c:strCache>
                <c:ptCount val="1"/>
                <c:pt idx="0">
                  <c:v>Delta x=0,1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1a'!$A$19:$A$29</c:f>
              <c:numCache/>
            </c:numRef>
          </c:xVal>
          <c:yVal>
            <c:numRef>
              <c:f>'Aufgabe 1a'!$B$19:$B$29</c:f>
              <c:numCache/>
            </c:numRef>
          </c:yVal>
          <c:smooth val="0"/>
        </c:ser>
        <c:ser>
          <c:idx val="2"/>
          <c:order val="2"/>
          <c:tx>
            <c:strRef>
              <c:f>'Aufgabe 1a'!$A$10</c:f>
              <c:strCache>
                <c:ptCount val="1"/>
                <c:pt idx="0">
                  <c:v>Delta x=0,2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1a'!$A$11:$A$16</c:f>
              <c:numCache/>
            </c:numRef>
          </c:xVal>
          <c:yVal>
            <c:numRef>
              <c:f>'Aufgabe 1a'!$B$11:$B$16</c:f>
              <c:numCache/>
            </c:numRef>
          </c:yVal>
          <c:smooth val="0"/>
        </c:ser>
        <c:ser>
          <c:idx val="3"/>
          <c:order val="3"/>
          <c:tx>
            <c:strRef>
              <c:f>'Aufgabe 1a'!$A$5</c:f>
              <c:strCache>
                <c:ptCount val="1"/>
                <c:pt idx="0">
                  <c:v>Delta x=0,5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'Aufgabe 1a'!$A$6:$A$8</c:f>
              <c:numCache/>
            </c:numRef>
          </c:xVal>
          <c:yVal>
            <c:numRef>
              <c:f>'Aufgabe 1a'!$B$6:$B$8</c:f>
              <c:numCache/>
            </c:numRef>
          </c:yVal>
          <c:smooth val="0"/>
        </c:ser>
        <c:axId val="2618043"/>
        <c:axId val="23562388"/>
      </c:scatterChart>
      <c:valAx>
        <c:axId val="2618043"/>
        <c:scaling>
          <c:orientation val="minMax"/>
          <c:max val="1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crossBetween val="midCat"/>
        <c:dispUnits/>
        <c:majorUnit val="0.1"/>
        <c:minorUnit val="0.05"/>
      </c:valAx>
      <c:valAx>
        <c:axId val="23562388"/>
        <c:scaling>
          <c:orientation val="minMax"/>
          <c:max val="2"/>
          <c:min val="0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 val="autoZero"/>
        <c:crossBetween val="midCat"/>
        <c:dispUnits/>
        <c:majorUnit val="0.1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25"/>
          <c:y val="0"/>
          <c:w val="0.291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55"/>
          <c:w val="0.978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'[1]Tabelle1'!$F$7</c:f>
              <c:strCache>
                <c:ptCount val="1"/>
                <c:pt idx="0">
                  <c:v>xb=xa-t2xa (0,01)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'[1]Tabelle1'!$E$8:$E$109</c:f>
              <c:numCache>
                <c:ptCount val="102"/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1.0000000000000007</c:v>
                </c:pt>
              </c:numCache>
            </c:numRef>
          </c:xVal>
          <c:yVal>
            <c:numRef>
              <c:f>'[1]Tabelle1'!$F$8:$F$109</c:f>
              <c:numCache>
                <c:ptCount val="102"/>
                <c:pt idx="1">
                  <c:v>3</c:v>
                </c:pt>
                <c:pt idx="2">
                  <c:v>2.999997</c:v>
                </c:pt>
                <c:pt idx="3">
                  <c:v>2.999985000012</c:v>
                </c:pt>
                <c:pt idx="4">
                  <c:v>2.9999580001469996</c:v>
                </c:pt>
                <c:pt idx="5">
                  <c:v>2.999910000818997</c:v>
                </c:pt>
                <c:pt idx="6">
                  <c:v>2.9998350030689767</c:v>
                </c:pt>
                <c:pt idx="7">
                  <c:v>2.999727009008866</c:v>
                </c:pt>
                <c:pt idx="8">
                  <c:v>2.9995800223854245</c:v>
                </c:pt>
                <c:pt idx="9">
                  <c:v>2.9993880492639917</c:v>
                </c:pt>
                <c:pt idx="10">
                  <c:v>2.999145098832001</c:v>
                </c:pt>
                <c:pt idx="11">
                  <c:v>2.998845184322118</c:v>
                </c:pt>
                <c:pt idx="12">
                  <c:v>2.998482324054815</c:v>
                </c:pt>
                <c:pt idx="13">
                  <c:v>2.998050542600151</c:v>
                </c:pt>
                <c:pt idx="14">
                  <c:v>2.9975438720584515</c:v>
                </c:pt>
                <c:pt idx="15">
                  <c:v>2.9969563534595283</c:v>
                </c:pt>
                <c:pt idx="16">
                  <c:v>2.99628203828</c:v>
                </c:pt>
                <c:pt idx="17">
                  <c:v>2.9955149900782003</c:v>
                </c:pt>
                <c:pt idx="18">
                  <c:v>2.9946492862460676</c:v>
                </c:pt>
                <c:pt idx="19">
                  <c:v>2.993679019877324</c:v>
                </c:pt>
                <c:pt idx="20">
                  <c:v>2.992598301751148</c:v>
                </c:pt>
                <c:pt idx="21">
                  <c:v>2.991401262430448</c:v>
                </c:pt>
                <c:pt idx="22">
                  <c:v>2.990082054473716</c:v>
                </c:pt>
                <c:pt idx="23">
                  <c:v>2.9886348547593506</c:v>
                </c:pt>
                <c:pt idx="24">
                  <c:v>2.987053866921183</c:v>
                </c:pt>
                <c:pt idx="25">
                  <c:v>2.985333323893836</c:v>
                </c:pt>
                <c:pt idx="26">
                  <c:v>2.9834674905664023</c:v>
                </c:pt>
                <c:pt idx="27">
                  <c:v>2.9814506665427793</c:v>
                </c:pt>
                <c:pt idx="28">
                  <c:v>2.9792771890068694</c:v>
                </c:pt>
                <c:pt idx="29">
                  <c:v>2.976941435690688</c:v>
                </c:pt>
                <c:pt idx="30">
                  <c:v>2.974437827943272</c:v>
                </c:pt>
                <c:pt idx="31">
                  <c:v>2.971760833898123</c:v>
                </c:pt>
                <c:pt idx="32">
                  <c:v>2.9689049717367473</c:v>
                </c:pt>
                <c:pt idx="33">
                  <c:v>2.965864813045689</c:v>
                </c:pt>
                <c:pt idx="34">
                  <c:v>2.9626349862642822</c:v>
                </c:pt>
                <c:pt idx="35">
                  <c:v>2.9592101802201607</c:v>
                </c:pt>
                <c:pt idx="36">
                  <c:v>2.955585147749391</c:v>
                </c:pt>
                <c:pt idx="37">
                  <c:v>2.9517547093979077</c:v>
                </c:pt>
                <c:pt idx="38">
                  <c:v>2.947713757200742</c:v>
                </c:pt>
                <c:pt idx="39">
                  <c:v>2.9434572585353442</c:v>
                </c:pt>
                <c:pt idx="40">
                  <c:v>2.938980260045112</c:v>
                </c:pt>
                <c:pt idx="41">
                  <c:v>2.9342778916290397</c:v>
                </c:pt>
                <c:pt idx="42">
                  <c:v>2.9293453704932113</c:v>
                </c:pt>
                <c:pt idx="43">
                  <c:v>2.924178005259661</c:v>
                </c:pt>
                <c:pt idx="44">
                  <c:v>2.918771200127936</c:v>
                </c:pt>
                <c:pt idx="45">
                  <c:v>2.9131204590844884</c:v>
                </c:pt>
                <c:pt idx="46">
                  <c:v>2.907221390154842</c:v>
                </c:pt>
                <c:pt idx="47">
                  <c:v>2.9010697096932745</c:v>
                </c:pt>
                <c:pt idx="48">
                  <c:v>2.894661246704562</c:v>
                </c:pt>
                <c:pt idx="49">
                  <c:v>2.8879919471921545</c:v>
                </c:pt>
                <c:pt idx="50">
                  <c:v>2.881057878526946</c:v>
                </c:pt>
                <c:pt idx="51">
                  <c:v>2.873855233830629</c:v>
                </c:pt>
                <c:pt idx="52">
                  <c:v>2.8663803363674356</c:v>
                </c:pt>
                <c:pt idx="53">
                  <c:v>2.858629643937898</c:v>
                </c:pt>
                <c:pt idx="54">
                  <c:v>2.8505997532680767</c:v>
                </c:pt>
                <c:pt idx="55">
                  <c:v>2.842287404387547</c:v>
                </c:pt>
                <c:pt idx="56">
                  <c:v>2.8336894849892746</c:v>
                </c:pt>
                <c:pt idx="57">
                  <c:v>2.8248030347643485</c:v>
                </c:pt>
                <c:pt idx="58">
                  <c:v>2.815625249704399</c:v>
                </c:pt>
                <c:pt idx="59">
                  <c:v>2.8061534863643938</c:v>
                </c:pt>
                <c:pt idx="60">
                  <c:v>2.7963852660783592</c:v>
                </c:pt>
                <c:pt idx="61">
                  <c:v>2.786318279120477</c:v>
                </c:pt>
                <c:pt idx="62">
                  <c:v>2.77595038880387</c:v>
                </c:pt>
                <c:pt idx="63">
                  <c:v>2.765279635509308</c:v>
                </c:pt>
                <c:pt idx="64">
                  <c:v>2.7543042406359715</c:v>
                </c:pt>
                <c:pt idx="65">
                  <c:v>2.7430226104663267</c:v>
                </c:pt>
                <c:pt idx="66">
                  <c:v>2.7314333399371065</c:v>
                </c:pt>
                <c:pt idx="67">
                  <c:v>2.7195352163083406</c:v>
                </c:pt>
                <c:pt idx="68">
                  <c:v>2.7073272227223324</c:v>
                </c:pt>
                <c:pt idx="69">
                  <c:v>2.6948085416444645</c:v>
                </c:pt>
                <c:pt idx="70">
                  <c:v>2.681978558177695</c:v>
                </c:pt>
                <c:pt idx="71">
                  <c:v>2.6688368632426243</c:v>
                </c:pt>
                <c:pt idx="72">
                  <c:v>2.655383256615018</c:v>
                </c:pt>
                <c:pt idx="73">
                  <c:v>2.641617749812726</c:v>
                </c:pt>
                <c:pt idx="74">
                  <c:v>2.627540568823974</c:v>
                </c:pt>
                <c:pt idx="75">
                  <c:v>2.6131521566690936</c:v>
                </c:pt>
                <c:pt idx="76">
                  <c:v>2.5984531757878297</c:v>
                </c:pt>
                <c:pt idx="77">
                  <c:v>2.583444510244479</c:v>
                </c:pt>
                <c:pt idx="78">
                  <c:v>2.5681272677432396</c:v>
                </c:pt>
                <c:pt idx="79">
                  <c:v>2.55250278144629</c:v>
                </c:pt>
                <c:pt idx="80">
                  <c:v>2.5365726115872835</c:v>
                </c:pt>
                <c:pt idx="81">
                  <c:v>2.5203385468731248</c:v>
                </c:pt>
                <c:pt idx="82">
                  <c:v>2.50380260566709</c:v>
                </c:pt>
                <c:pt idx="83">
                  <c:v>2.4869670369465844</c:v>
                </c:pt>
                <c:pt idx="84">
                  <c:v>2.4698343210290594</c:v>
                </c:pt>
                <c:pt idx="85">
                  <c:v>2.452407170059878</c:v>
                </c:pt>
                <c:pt idx="86">
                  <c:v>2.4346885282561956</c:v>
                </c:pt>
                <c:pt idx="87">
                  <c:v>2.4166815719012127</c:v>
                </c:pt>
                <c:pt idx="88">
                  <c:v>2.3983897090834922</c:v>
                </c:pt>
                <c:pt idx="89">
                  <c:v>2.3798165791763495</c:v>
                </c:pt>
                <c:pt idx="90">
                  <c:v>2.3609660520526936</c:v>
                </c:pt>
                <c:pt idx="91">
                  <c:v>2.3418422270310666</c:v>
                </c:pt>
                <c:pt idx="92">
                  <c:v>2.3224494315490225</c:v>
                </c:pt>
                <c:pt idx="93">
                  <c:v>2.3027922195603914</c:v>
                </c:pt>
                <c:pt idx="94">
                  <c:v>2.2828753696534134</c:v>
                </c:pt>
                <c:pt idx="95">
                  <c:v>2.262703882887156</c:v>
                </c:pt>
                <c:pt idx="96">
                  <c:v>2.2422829803440996</c:v>
                </c:pt>
                <c:pt idx="97">
                  <c:v>2.221618100397248</c:v>
                </c:pt>
                <c:pt idx="98">
                  <c:v>2.2007148956906106</c:v>
                </c:pt>
                <c:pt idx="99">
                  <c:v>2.179579229832398</c:v>
                </c:pt>
                <c:pt idx="100">
                  <c:v>2.1582171738008107</c:v>
                </c:pt>
                <c:pt idx="101">
                  <c:v>2.1366350020628024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'[1]Tabelle1'!$G$7</c:f>
              <c:strCache>
                <c:ptCount val="1"/>
                <c:pt idx="0">
                  <c:v>exakt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'[1]Tabelle1'!$E$8:$E$109</c:f>
              <c:numCache>
                <c:ptCount val="102"/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1.0000000000000007</c:v>
                </c:pt>
              </c:numCache>
            </c:numRef>
          </c:xVal>
          <c:yVal>
            <c:numRef>
              <c:f>'[1]Tabelle1'!$G$8:$G$109</c:f>
              <c:numCache>
                <c:ptCount val="102"/>
                <c:pt idx="1">
                  <c:v>3</c:v>
                </c:pt>
                <c:pt idx="2">
                  <c:v>2.999999000000167</c:v>
                </c:pt>
                <c:pt idx="3">
                  <c:v>2.999992000010667</c:v>
                </c:pt>
                <c:pt idx="4">
                  <c:v>2.9999730001215</c:v>
                </c:pt>
                <c:pt idx="5">
                  <c:v>2.999936000682662</c:v>
                </c:pt>
                <c:pt idx="6">
                  <c:v>2.9998750026041305</c:v>
                </c:pt>
                <c:pt idx="7">
                  <c:v>2.9997840077758133</c:v>
                </c:pt>
                <c:pt idx="8">
                  <c:v>2.9996570196074193</c:v>
                </c:pt>
                <c:pt idx="9">
                  <c:v>2.999488043688181</c:v>
                </c:pt>
                <c:pt idx="10">
                  <c:v>2.999271088566326</c:v>
                </c:pt>
                <c:pt idx="11">
                  <c:v>2.9990001666481496</c:v>
                </c:pt>
                <c:pt idx="12">
                  <c:v>2.998669295216506</c:v>
                </c:pt>
                <c:pt idx="13">
                  <c:v>2.9982724975684625</c:v>
                </c:pt>
                <c:pt idx="14">
                  <c:v>2.997803804271823</c:v>
                </c:pt>
                <c:pt idx="15">
                  <c:v>2.997257254540142</c:v>
                </c:pt>
                <c:pt idx="16">
                  <c:v>2.996626897725786</c:v>
                </c:pt>
                <c:pt idx="17">
                  <c:v>2.995906794930518</c:v>
                </c:pt>
                <c:pt idx="18">
                  <c:v>2.9950910207329935</c:v>
                </c:pt>
                <c:pt idx="19">
                  <c:v>2.994173665032464</c:v>
                </c:pt>
                <c:pt idx="20">
                  <c:v>2.9931488350078825</c:v>
                </c:pt>
                <c:pt idx="21">
                  <c:v>2.9920106571915026</c:v>
                </c:pt>
                <c:pt idx="22">
                  <c:v>2.990753279655955</c:v>
                </c:pt>
                <c:pt idx="23">
                  <c:v>2.989370874313653</c:v>
                </c:pt>
                <c:pt idx="24">
                  <c:v>2.987857639327279</c:v>
                </c:pt>
                <c:pt idx="25">
                  <c:v>2.986207801629945</c:v>
                </c:pt>
                <c:pt idx="26">
                  <c:v>2.9844156195535114</c:v>
                </c:pt>
                <c:pt idx="27">
                  <c:v>2.9824753855633968</c:v>
                </c:pt>
                <c:pt idx="28">
                  <c:v>2.9803814290980557</c:v>
                </c:pt>
                <c:pt idx="29">
                  <c:v>2.978128119511172</c:v>
                </c:pt>
                <c:pt idx="30">
                  <c:v>2.9757098691144392</c:v>
                </c:pt>
                <c:pt idx="31">
                  <c:v>2.973121136318651</c:v>
                </c:pt>
                <c:pt idx="32">
                  <c:v>2.9703564288706525</c:v>
                </c:pt>
                <c:pt idx="33">
                  <c:v>2.9674103071835405</c:v>
                </c:pt>
                <c:pt idx="34">
                  <c:v>2.964277387757316</c:v>
                </c:pt>
                <c:pt idx="35">
                  <c:v>2.960952346687031</c:v>
                </c:pt>
                <c:pt idx="36">
                  <c:v>2.9574299232552783</c:v>
                </c:pt>
                <c:pt idx="37">
                  <c:v>2.9537049236056934</c:v>
                </c:pt>
                <c:pt idx="38">
                  <c:v>2.949772224493949</c:v>
                </c:pt>
                <c:pt idx="39">
                  <c:v>2.9456267771125493</c:v>
                </c:pt>
                <c:pt idx="40">
                  <c:v>2.941263610985507</c:v>
                </c:pt>
                <c:pt idx="41">
                  <c:v>2.936677837928838</c:v>
                </c:pt>
                <c:pt idx="42">
                  <c:v>2.931864656072574</c:v>
                </c:pt>
                <c:pt idx="43">
                  <c:v>2.9268193539398304</c:v>
                </c:pt>
                <c:pt idx="44">
                  <c:v>2.9215373145782513</c:v>
                </c:pt>
                <c:pt idx="45">
                  <c:v>2.9160140197389737</c:v>
                </c:pt>
                <c:pt idx="46">
                  <c:v>2.9102450540980516</c:v>
                </c:pt>
                <c:pt idx="47">
                  <c:v>2.9042261095150916</c:v>
                </c:pt>
                <c:pt idx="48">
                  <c:v>2.897952989323658</c:v>
                </c:pt>
                <c:pt idx="49">
                  <c:v>2.891421612647825</c:v>
                </c:pt>
                <c:pt idx="50">
                  <c:v>2.884628018739056</c:v>
                </c:pt>
                <c:pt idx="51">
                  <c:v>2.8775683713274143</c:v>
                </c:pt>
                <c:pt idx="52">
                  <c:v>2.8702389629809435</c:v>
                </c:pt>
                <c:pt idx="53">
                  <c:v>2.862636219466847</c:v>
                </c:pt>
                <c:pt idx="54">
                  <c:v>2.854756704107975</c:v>
                </c:pt>
                <c:pt idx="55">
                  <c:v>2.846597122127915</c:v>
                </c:pt>
                <c:pt idx="56">
                  <c:v>2.83815432497787</c:v>
                </c:pt>
                <c:pt idx="57">
                  <c:v>2.8294253146383204</c:v>
                </c:pt>
                <c:pt idx="58">
                  <c:v>2.8204072478883533</c:v>
                </c:pt>
                <c:pt idx="59">
                  <c:v>2.8110974405353835</c:v>
                </c:pt>
                <c:pt idx="60">
                  <c:v>2.801493371597883</c:v>
                </c:pt>
                <c:pt idx="61">
                  <c:v>2.7915926874336168</c:v>
                </c:pt>
                <c:pt idx="62">
                  <c:v>2.7813932058057595</c:v>
                </c:pt>
                <c:pt idx="63">
                  <c:v>2.770892919879196</c:v>
                </c:pt>
                <c:pt idx="64">
                  <c:v>2.7600900021392096</c:v>
                </c:pt>
                <c:pt idx="65">
                  <c:v>2.7489828082246914</c:v>
                </c:pt>
                <c:pt idx="66">
                  <c:v>2.7375698806679427</c:v>
                </c:pt>
                <c:pt idx="67">
                  <c:v>2.7258499525331032</c:v>
                </c:pt>
                <c:pt idx="68">
                  <c:v>2.71382195094519</c:v>
                </c:pt>
                <c:pt idx="69">
                  <c:v>2.7014850005017306</c:v>
                </c:pt>
                <c:pt idx="70">
                  <c:v>2.688838426558947</c:v>
                </c:pt>
                <c:pt idx="71">
                  <c:v>2.6758817583844796</c:v>
                </c:pt>
                <c:pt idx="72">
                  <c:v>2.6626147321686493</c:v>
                </c:pt>
                <c:pt idx="73">
                  <c:v>2.6490372938863085</c:v>
                </c:pt>
                <c:pt idx="74">
                  <c:v>2.6351496020013845</c:v>
                </c:pt>
                <c:pt idx="75">
                  <c:v>2.6209520300062974</c:v>
                </c:pt>
                <c:pt idx="76">
                  <c:v>2.606445168788529</c:v>
                </c:pt>
                <c:pt idx="77">
                  <c:v>2.591629828816724</c:v>
                </c:pt>
                <c:pt idx="78">
                  <c:v>2.5765070421388465</c:v>
                </c:pt>
                <c:pt idx="79">
                  <c:v>2.561078064185046</c:v>
                </c:pt>
                <c:pt idx="80">
                  <c:v>2.5453443753680647</c:v>
                </c:pt>
                <c:pt idx="81">
                  <c:v>2.529307682474202</c:v>
                </c:pt>
                <c:pt idx="82">
                  <c:v>2.5129699198380506</c:v>
                </c:pt>
                <c:pt idx="83">
                  <c:v>2.4963332502944433</c:v>
                </c:pt>
                <c:pt idx="84">
                  <c:v>2.479400065901296</c:v>
                </c:pt>
                <c:pt idx="85">
                  <c:v>2.4621729884272874</c:v>
                </c:pt>
                <c:pt idx="86">
                  <c:v>2.444654869598602</c:v>
                </c:pt>
                <c:pt idx="87">
                  <c:v>2.426848791099251</c:v>
                </c:pt>
                <c:pt idx="88">
                  <c:v>2.4087580643198225</c:v>
                </c:pt>
                <c:pt idx="89">
                  <c:v>2.390386229849825</c:v>
                </c:pt>
                <c:pt idx="90">
                  <c:v>2.3717370567091676</c:v>
                </c:pt>
                <c:pt idx="91">
                  <c:v>2.352814541314668</c:v>
                </c:pt>
                <c:pt idx="92">
                  <c:v>2.3336229061778937</c:v>
                </c:pt>
                <c:pt idx="93">
                  <c:v>2.3141665983310262</c:v>
                </c:pt>
                <c:pt idx="94">
                  <c:v>2.2944502874778814</c:v>
                </c:pt>
                <c:pt idx="95">
                  <c:v>2.2744788638676456</c:v>
                </c:pt>
                <c:pt idx="96">
                  <c:v>2.254257435889347</c:v>
                </c:pt>
                <c:pt idx="97">
                  <c:v>2.2337913273855508</c:v>
                </c:pt>
                <c:pt idx="98">
                  <c:v>2.2130860746842504</c:v>
                </c:pt>
                <c:pt idx="99">
                  <c:v>2.192147423348425</c:v>
                </c:pt>
                <c:pt idx="100">
                  <c:v>2.170981324643238</c:v>
                </c:pt>
                <c:pt idx="101">
                  <c:v>2.1495939317213666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'[1]Tabelle1'!$B$7</c:f>
              <c:strCache>
                <c:ptCount val="1"/>
                <c:pt idx="0">
                  <c:v>xb=xa-t2xa (0,1)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'[1]Tabelle1'!$A$8:$A$19</c:f>
              <c:numCach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</c:numCache>
            </c:numRef>
          </c:xVal>
          <c:yVal>
            <c:numRef>
              <c:f>'[1]Tabelle1'!$B$8:$B$19</c:f>
              <c:numCache>
                <c:ptCount val="12"/>
                <c:pt idx="1">
                  <c:v>3</c:v>
                </c:pt>
                <c:pt idx="2">
                  <c:v>2.997</c:v>
                </c:pt>
                <c:pt idx="3">
                  <c:v>2.9850119999999998</c:v>
                </c:pt>
                <c:pt idx="4">
                  <c:v>2.958146892</c:v>
                </c:pt>
                <c:pt idx="5">
                  <c:v>2.910816541728</c:v>
                </c:pt>
                <c:pt idx="6">
                  <c:v>2.8380461281848</c:v>
                </c:pt>
                <c:pt idx="7">
                  <c:v>2.7358764675701472</c:v>
                </c:pt>
                <c:pt idx="8">
                  <c:v>2.60181852065921</c:v>
                </c:pt>
                <c:pt idx="9">
                  <c:v>2.435302135337021</c:v>
                </c:pt>
                <c:pt idx="10">
                  <c:v>2.2380426623747223</c:v>
                </c:pt>
                <c:pt idx="11">
                  <c:v>2.01423839613725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'[1]Tabelle1'!$D$7</c:f>
              <c:strCache>
                <c:ptCount val="1"/>
                <c:pt idx="0">
                  <c:v>xb=xa-t2xa (0,05)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'[1]Tabelle1'!$C$8:$C$29</c:f>
              <c:numCache>
                <c:ptCount val="22"/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0.15000000000000002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0.39999999999999997</c:v>
                </c:pt>
                <c:pt idx="10">
                  <c:v>0.44999999999999996</c:v>
                </c:pt>
                <c:pt idx="11">
                  <c:v>0.49999999999999994</c:v>
                </c:pt>
                <c:pt idx="12">
                  <c:v>0.5499999999999999</c:v>
                </c:pt>
                <c:pt idx="13">
                  <c:v>0.6</c:v>
                </c:pt>
                <c:pt idx="14">
                  <c:v>0.65</c:v>
                </c:pt>
                <c:pt idx="15">
                  <c:v>0.7000000000000001</c:v>
                </c:pt>
                <c:pt idx="16">
                  <c:v>0.7500000000000001</c:v>
                </c:pt>
                <c:pt idx="17">
                  <c:v>0.8000000000000002</c:v>
                </c:pt>
                <c:pt idx="18">
                  <c:v>0.8500000000000002</c:v>
                </c:pt>
                <c:pt idx="19">
                  <c:v>0.9000000000000002</c:v>
                </c:pt>
                <c:pt idx="20">
                  <c:v>0.9500000000000003</c:v>
                </c:pt>
                <c:pt idx="21">
                  <c:v>1.0000000000000002</c:v>
                </c:pt>
              </c:numCache>
            </c:numRef>
          </c:xVal>
          <c:yVal>
            <c:numRef>
              <c:f>'[1]Tabelle1'!$D$8:$D$29</c:f>
              <c:numCache>
                <c:ptCount val="22"/>
                <c:pt idx="1">
                  <c:v>3</c:v>
                </c:pt>
                <c:pt idx="2">
                  <c:v>2.999625</c:v>
                </c:pt>
                <c:pt idx="3">
                  <c:v>2.9981251875</c:v>
                </c:pt>
                <c:pt idx="4">
                  <c:v>2.9947522966640623</c:v>
                </c:pt>
                <c:pt idx="5">
                  <c:v>2.9887627920707343</c:v>
                </c:pt>
                <c:pt idx="6">
                  <c:v>2.979422908345513</c:v>
                </c:pt>
                <c:pt idx="7">
                  <c:v>2.966015505257958</c:v>
                </c:pt>
                <c:pt idx="8">
                  <c:v>2.9478486602882534</c:v>
                </c:pt>
                <c:pt idx="9">
                  <c:v>2.9242658710059475</c:v>
                </c:pt>
                <c:pt idx="10">
                  <c:v>2.8946576790620124</c:v>
                </c:pt>
                <c:pt idx="11">
                  <c:v>2.8584744580737373</c:v>
                </c:pt>
                <c:pt idx="12">
                  <c:v>2.815240031895372</c:v>
                </c:pt>
                <c:pt idx="13">
                  <c:v>2.7645657113212554</c:v>
                </c:pt>
                <c:pt idx="14">
                  <c:v>2.7061642606695937</c:v>
                </c:pt>
                <c:pt idx="15">
                  <c:v>2.6398632362831886</c:v>
                </c:pt>
                <c:pt idx="16">
                  <c:v>2.565617082762724</c:v>
                </c:pt>
                <c:pt idx="17">
                  <c:v>2.483517336114317</c:v>
                </c:pt>
                <c:pt idx="18">
                  <c:v>2.393800272347187</c:v>
                </c:pt>
                <c:pt idx="19">
                  <c:v>2.296851361317126</c:v>
                </c:pt>
                <c:pt idx="20">
                  <c:v>2.193205943637691</c:v>
                </c:pt>
                <c:pt idx="21">
                  <c:v>2.083545646455806</c:v>
                </c:pt>
              </c:numCache>
            </c:numRef>
          </c:yVal>
          <c:smooth val="0"/>
        </c:ser>
        <c:axId val="10734901"/>
        <c:axId val="29505246"/>
      </c:scatterChart>
      <c:valAx>
        <c:axId val="107349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05246"/>
        <c:crosses val="autoZero"/>
        <c:crossBetween val="midCat"/>
        <c:dispUnits/>
        <c:majorUnit val="0.1"/>
        <c:minorUnit val="0.05"/>
      </c:valAx>
      <c:valAx>
        <c:axId val="29505246"/>
        <c:scaling>
          <c:orientation val="minMax"/>
          <c:max val="3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34901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75"/>
          <c:y val="0.45525"/>
          <c:w val="0.23"/>
          <c:h val="0.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75"/>
          <c:w val="0.98425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'[1]Tabelle1'!$F$7</c:f>
              <c:strCache>
                <c:ptCount val="1"/>
                <c:pt idx="0">
                  <c:v>xb=xa-t2xa (0,01)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'[1]Tabelle1'!$E$8:$E$309</c:f>
              <c:numCache>
                <c:ptCount val="302"/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1.0000000000000007</c:v>
                </c:pt>
                <c:pt idx="102">
                  <c:v>1.0100000000000007</c:v>
                </c:pt>
                <c:pt idx="103">
                  <c:v>1.0200000000000007</c:v>
                </c:pt>
                <c:pt idx="104">
                  <c:v>1.0300000000000007</c:v>
                </c:pt>
                <c:pt idx="105">
                  <c:v>1.0400000000000007</c:v>
                </c:pt>
                <c:pt idx="106">
                  <c:v>1.0500000000000007</c:v>
                </c:pt>
                <c:pt idx="107">
                  <c:v>1.0600000000000007</c:v>
                </c:pt>
                <c:pt idx="108">
                  <c:v>1.0700000000000007</c:v>
                </c:pt>
                <c:pt idx="109">
                  <c:v>1.0800000000000007</c:v>
                </c:pt>
                <c:pt idx="110">
                  <c:v>1.0900000000000007</c:v>
                </c:pt>
                <c:pt idx="111">
                  <c:v>1.1000000000000008</c:v>
                </c:pt>
                <c:pt idx="112">
                  <c:v>1.1100000000000008</c:v>
                </c:pt>
                <c:pt idx="113">
                  <c:v>1.1200000000000008</c:v>
                </c:pt>
                <c:pt idx="114">
                  <c:v>1.1300000000000008</c:v>
                </c:pt>
                <c:pt idx="115">
                  <c:v>1.1400000000000008</c:v>
                </c:pt>
                <c:pt idx="116">
                  <c:v>1.1500000000000008</c:v>
                </c:pt>
                <c:pt idx="117">
                  <c:v>1.1600000000000008</c:v>
                </c:pt>
                <c:pt idx="118">
                  <c:v>1.1700000000000008</c:v>
                </c:pt>
                <c:pt idx="119">
                  <c:v>1.1800000000000008</c:v>
                </c:pt>
                <c:pt idx="120">
                  <c:v>1.1900000000000008</c:v>
                </c:pt>
                <c:pt idx="121">
                  <c:v>1.2000000000000008</c:v>
                </c:pt>
                <c:pt idx="122">
                  <c:v>1.2100000000000009</c:v>
                </c:pt>
                <c:pt idx="123">
                  <c:v>1.2200000000000009</c:v>
                </c:pt>
                <c:pt idx="124">
                  <c:v>1.2300000000000009</c:v>
                </c:pt>
                <c:pt idx="125">
                  <c:v>1.2400000000000009</c:v>
                </c:pt>
                <c:pt idx="126">
                  <c:v>1.2500000000000009</c:v>
                </c:pt>
                <c:pt idx="127">
                  <c:v>1.260000000000001</c:v>
                </c:pt>
                <c:pt idx="128">
                  <c:v>1.270000000000001</c:v>
                </c:pt>
                <c:pt idx="129">
                  <c:v>1.280000000000001</c:v>
                </c:pt>
                <c:pt idx="130">
                  <c:v>1.290000000000001</c:v>
                </c:pt>
                <c:pt idx="131">
                  <c:v>1.300000000000001</c:v>
                </c:pt>
                <c:pt idx="132">
                  <c:v>1.310000000000001</c:v>
                </c:pt>
                <c:pt idx="133">
                  <c:v>1.320000000000001</c:v>
                </c:pt>
                <c:pt idx="134">
                  <c:v>1.330000000000001</c:v>
                </c:pt>
                <c:pt idx="135">
                  <c:v>1.340000000000001</c:v>
                </c:pt>
                <c:pt idx="136">
                  <c:v>1.350000000000001</c:v>
                </c:pt>
                <c:pt idx="137">
                  <c:v>1.360000000000001</c:v>
                </c:pt>
                <c:pt idx="138">
                  <c:v>1.370000000000001</c:v>
                </c:pt>
                <c:pt idx="139">
                  <c:v>1.380000000000001</c:v>
                </c:pt>
                <c:pt idx="140">
                  <c:v>1.390000000000001</c:v>
                </c:pt>
                <c:pt idx="141">
                  <c:v>1.400000000000001</c:v>
                </c:pt>
                <c:pt idx="142">
                  <c:v>1.410000000000001</c:v>
                </c:pt>
                <c:pt idx="143">
                  <c:v>1.420000000000001</c:v>
                </c:pt>
                <c:pt idx="144">
                  <c:v>1.430000000000001</c:v>
                </c:pt>
                <c:pt idx="145">
                  <c:v>1.440000000000001</c:v>
                </c:pt>
                <c:pt idx="146">
                  <c:v>1.450000000000001</c:v>
                </c:pt>
                <c:pt idx="147">
                  <c:v>1.460000000000001</c:v>
                </c:pt>
                <c:pt idx="148">
                  <c:v>1.470000000000001</c:v>
                </c:pt>
                <c:pt idx="149">
                  <c:v>1.480000000000001</c:v>
                </c:pt>
                <c:pt idx="150">
                  <c:v>1.490000000000001</c:v>
                </c:pt>
                <c:pt idx="151">
                  <c:v>1.500000000000001</c:v>
                </c:pt>
                <c:pt idx="152">
                  <c:v>1.5100000000000011</c:v>
                </c:pt>
                <c:pt idx="153">
                  <c:v>1.5200000000000011</c:v>
                </c:pt>
                <c:pt idx="154">
                  <c:v>1.5300000000000011</c:v>
                </c:pt>
                <c:pt idx="155">
                  <c:v>1.5400000000000011</c:v>
                </c:pt>
                <c:pt idx="156">
                  <c:v>1.5500000000000012</c:v>
                </c:pt>
                <c:pt idx="157">
                  <c:v>1.5600000000000012</c:v>
                </c:pt>
                <c:pt idx="158">
                  <c:v>1.5700000000000012</c:v>
                </c:pt>
                <c:pt idx="159">
                  <c:v>1.5800000000000012</c:v>
                </c:pt>
                <c:pt idx="160">
                  <c:v>1.5900000000000012</c:v>
                </c:pt>
                <c:pt idx="161">
                  <c:v>1.6000000000000012</c:v>
                </c:pt>
                <c:pt idx="162">
                  <c:v>1.6100000000000012</c:v>
                </c:pt>
                <c:pt idx="163">
                  <c:v>1.6200000000000012</c:v>
                </c:pt>
                <c:pt idx="164">
                  <c:v>1.6300000000000012</c:v>
                </c:pt>
                <c:pt idx="165">
                  <c:v>1.6400000000000012</c:v>
                </c:pt>
                <c:pt idx="166">
                  <c:v>1.6500000000000012</c:v>
                </c:pt>
                <c:pt idx="167">
                  <c:v>1.6600000000000013</c:v>
                </c:pt>
                <c:pt idx="168">
                  <c:v>1.6700000000000013</c:v>
                </c:pt>
                <c:pt idx="169">
                  <c:v>1.6800000000000013</c:v>
                </c:pt>
                <c:pt idx="170">
                  <c:v>1.6900000000000013</c:v>
                </c:pt>
                <c:pt idx="171">
                  <c:v>1.7000000000000013</c:v>
                </c:pt>
                <c:pt idx="172">
                  <c:v>1.7100000000000013</c:v>
                </c:pt>
                <c:pt idx="173">
                  <c:v>1.7200000000000013</c:v>
                </c:pt>
                <c:pt idx="174">
                  <c:v>1.7300000000000013</c:v>
                </c:pt>
                <c:pt idx="175">
                  <c:v>1.7400000000000013</c:v>
                </c:pt>
                <c:pt idx="176">
                  <c:v>1.7500000000000013</c:v>
                </c:pt>
                <c:pt idx="177">
                  <c:v>1.7600000000000013</c:v>
                </c:pt>
                <c:pt idx="178">
                  <c:v>1.7700000000000014</c:v>
                </c:pt>
                <c:pt idx="179">
                  <c:v>1.7800000000000014</c:v>
                </c:pt>
                <c:pt idx="180">
                  <c:v>1.7900000000000014</c:v>
                </c:pt>
                <c:pt idx="181">
                  <c:v>1.8000000000000014</c:v>
                </c:pt>
                <c:pt idx="182">
                  <c:v>1.8100000000000014</c:v>
                </c:pt>
                <c:pt idx="183">
                  <c:v>1.8200000000000014</c:v>
                </c:pt>
                <c:pt idx="184">
                  <c:v>1.8300000000000014</c:v>
                </c:pt>
                <c:pt idx="185">
                  <c:v>1.8400000000000014</c:v>
                </c:pt>
                <c:pt idx="186">
                  <c:v>1.8500000000000014</c:v>
                </c:pt>
                <c:pt idx="187">
                  <c:v>1.8600000000000014</c:v>
                </c:pt>
                <c:pt idx="188">
                  <c:v>1.8700000000000014</c:v>
                </c:pt>
                <c:pt idx="189">
                  <c:v>1.8800000000000014</c:v>
                </c:pt>
                <c:pt idx="190">
                  <c:v>1.8900000000000015</c:v>
                </c:pt>
                <c:pt idx="191">
                  <c:v>1.9000000000000015</c:v>
                </c:pt>
                <c:pt idx="192">
                  <c:v>1.9100000000000015</c:v>
                </c:pt>
                <c:pt idx="193">
                  <c:v>1.9200000000000015</c:v>
                </c:pt>
                <c:pt idx="194">
                  <c:v>1.9300000000000015</c:v>
                </c:pt>
                <c:pt idx="195">
                  <c:v>1.9400000000000015</c:v>
                </c:pt>
                <c:pt idx="196">
                  <c:v>1.9500000000000015</c:v>
                </c:pt>
                <c:pt idx="197">
                  <c:v>1.9600000000000015</c:v>
                </c:pt>
                <c:pt idx="198">
                  <c:v>1.9700000000000015</c:v>
                </c:pt>
                <c:pt idx="199">
                  <c:v>1.9800000000000015</c:v>
                </c:pt>
                <c:pt idx="200">
                  <c:v>1.9900000000000015</c:v>
                </c:pt>
                <c:pt idx="201">
                  <c:v>2.0000000000000013</c:v>
                </c:pt>
                <c:pt idx="202">
                  <c:v>2.010000000000001</c:v>
                </c:pt>
                <c:pt idx="203">
                  <c:v>2.020000000000001</c:v>
                </c:pt>
                <c:pt idx="204">
                  <c:v>2.0300000000000007</c:v>
                </c:pt>
                <c:pt idx="205">
                  <c:v>2.0400000000000005</c:v>
                </c:pt>
                <c:pt idx="206">
                  <c:v>2.0500000000000003</c:v>
                </c:pt>
                <c:pt idx="207">
                  <c:v>2.06</c:v>
                </c:pt>
                <c:pt idx="208">
                  <c:v>2.07</c:v>
                </c:pt>
                <c:pt idx="209">
                  <c:v>2.0799999999999996</c:v>
                </c:pt>
                <c:pt idx="210">
                  <c:v>2.0899999999999994</c:v>
                </c:pt>
                <c:pt idx="211">
                  <c:v>2.099999999999999</c:v>
                </c:pt>
                <c:pt idx="212">
                  <c:v>2.109999999999999</c:v>
                </c:pt>
                <c:pt idx="213">
                  <c:v>2.1199999999999988</c:v>
                </c:pt>
                <c:pt idx="214">
                  <c:v>2.1299999999999986</c:v>
                </c:pt>
                <c:pt idx="215">
                  <c:v>2.1399999999999983</c:v>
                </c:pt>
                <c:pt idx="216">
                  <c:v>2.149999999999998</c:v>
                </c:pt>
                <c:pt idx="217">
                  <c:v>2.159999999999998</c:v>
                </c:pt>
                <c:pt idx="218">
                  <c:v>2.1699999999999977</c:v>
                </c:pt>
                <c:pt idx="219">
                  <c:v>2.1799999999999975</c:v>
                </c:pt>
                <c:pt idx="220">
                  <c:v>2.1899999999999973</c:v>
                </c:pt>
                <c:pt idx="221">
                  <c:v>2.199999999999997</c:v>
                </c:pt>
                <c:pt idx="222">
                  <c:v>2.209999999999997</c:v>
                </c:pt>
                <c:pt idx="223">
                  <c:v>2.2199999999999966</c:v>
                </c:pt>
                <c:pt idx="224">
                  <c:v>2.2299999999999964</c:v>
                </c:pt>
                <c:pt idx="225">
                  <c:v>2.239999999999996</c:v>
                </c:pt>
                <c:pt idx="226">
                  <c:v>2.249999999999996</c:v>
                </c:pt>
                <c:pt idx="227">
                  <c:v>2.259999999999996</c:v>
                </c:pt>
                <c:pt idx="228">
                  <c:v>2.2699999999999956</c:v>
                </c:pt>
                <c:pt idx="229">
                  <c:v>2.2799999999999954</c:v>
                </c:pt>
                <c:pt idx="230">
                  <c:v>2.289999999999995</c:v>
                </c:pt>
                <c:pt idx="231">
                  <c:v>2.299999999999995</c:v>
                </c:pt>
                <c:pt idx="232">
                  <c:v>2.3099999999999947</c:v>
                </c:pt>
                <c:pt idx="233">
                  <c:v>2.3199999999999945</c:v>
                </c:pt>
                <c:pt idx="234">
                  <c:v>2.3299999999999943</c:v>
                </c:pt>
                <c:pt idx="235">
                  <c:v>2.339999999999994</c:v>
                </c:pt>
                <c:pt idx="236">
                  <c:v>2.349999999999994</c:v>
                </c:pt>
                <c:pt idx="237">
                  <c:v>2.3599999999999937</c:v>
                </c:pt>
                <c:pt idx="238">
                  <c:v>2.3699999999999934</c:v>
                </c:pt>
                <c:pt idx="239">
                  <c:v>2.3799999999999932</c:v>
                </c:pt>
                <c:pt idx="240">
                  <c:v>2.389999999999993</c:v>
                </c:pt>
                <c:pt idx="241">
                  <c:v>2.399999999999993</c:v>
                </c:pt>
                <c:pt idx="242">
                  <c:v>2.4099999999999926</c:v>
                </c:pt>
                <c:pt idx="243">
                  <c:v>2.4199999999999924</c:v>
                </c:pt>
                <c:pt idx="244">
                  <c:v>2.429999999999992</c:v>
                </c:pt>
                <c:pt idx="245">
                  <c:v>2.439999999999992</c:v>
                </c:pt>
                <c:pt idx="246">
                  <c:v>2.4499999999999917</c:v>
                </c:pt>
                <c:pt idx="247">
                  <c:v>2.4599999999999915</c:v>
                </c:pt>
                <c:pt idx="248">
                  <c:v>2.4699999999999913</c:v>
                </c:pt>
                <c:pt idx="249">
                  <c:v>2.479999999999991</c:v>
                </c:pt>
                <c:pt idx="250">
                  <c:v>2.489999999999991</c:v>
                </c:pt>
                <c:pt idx="251">
                  <c:v>2.4999999999999907</c:v>
                </c:pt>
                <c:pt idx="252">
                  <c:v>2.5099999999999905</c:v>
                </c:pt>
                <c:pt idx="253">
                  <c:v>2.5199999999999902</c:v>
                </c:pt>
                <c:pt idx="254">
                  <c:v>2.52999999999999</c:v>
                </c:pt>
                <c:pt idx="255">
                  <c:v>2.53999999999999</c:v>
                </c:pt>
                <c:pt idx="256">
                  <c:v>2.5499999999999896</c:v>
                </c:pt>
                <c:pt idx="257">
                  <c:v>2.5599999999999894</c:v>
                </c:pt>
                <c:pt idx="258">
                  <c:v>2.569999999999989</c:v>
                </c:pt>
                <c:pt idx="259">
                  <c:v>2.579999999999989</c:v>
                </c:pt>
                <c:pt idx="260">
                  <c:v>2.5899999999999888</c:v>
                </c:pt>
                <c:pt idx="261">
                  <c:v>2.5999999999999885</c:v>
                </c:pt>
                <c:pt idx="262">
                  <c:v>2.6099999999999883</c:v>
                </c:pt>
                <c:pt idx="263">
                  <c:v>2.619999999999988</c:v>
                </c:pt>
                <c:pt idx="264">
                  <c:v>2.629999999999988</c:v>
                </c:pt>
                <c:pt idx="265">
                  <c:v>2.6399999999999877</c:v>
                </c:pt>
                <c:pt idx="266">
                  <c:v>2.6499999999999875</c:v>
                </c:pt>
                <c:pt idx="267">
                  <c:v>2.6599999999999873</c:v>
                </c:pt>
                <c:pt idx="268">
                  <c:v>2.669999999999987</c:v>
                </c:pt>
                <c:pt idx="269">
                  <c:v>2.679999999999987</c:v>
                </c:pt>
                <c:pt idx="270">
                  <c:v>2.6899999999999866</c:v>
                </c:pt>
                <c:pt idx="271">
                  <c:v>2.6999999999999864</c:v>
                </c:pt>
                <c:pt idx="272">
                  <c:v>2.709999999999986</c:v>
                </c:pt>
                <c:pt idx="273">
                  <c:v>2.719999999999986</c:v>
                </c:pt>
                <c:pt idx="274">
                  <c:v>2.7299999999999858</c:v>
                </c:pt>
                <c:pt idx="275">
                  <c:v>2.7399999999999856</c:v>
                </c:pt>
                <c:pt idx="276">
                  <c:v>2.7499999999999853</c:v>
                </c:pt>
                <c:pt idx="277">
                  <c:v>2.759999999999985</c:v>
                </c:pt>
                <c:pt idx="278">
                  <c:v>2.769999999999985</c:v>
                </c:pt>
                <c:pt idx="279">
                  <c:v>2.7799999999999847</c:v>
                </c:pt>
                <c:pt idx="280">
                  <c:v>2.7899999999999845</c:v>
                </c:pt>
                <c:pt idx="281">
                  <c:v>2.7999999999999843</c:v>
                </c:pt>
                <c:pt idx="282">
                  <c:v>2.809999999999984</c:v>
                </c:pt>
                <c:pt idx="283">
                  <c:v>2.819999999999984</c:v>
                </c:pt>
                <c:pt idx="284">
                  <c:v>2.8299999999999836</c:v>
                </c:pt>
                <c:pt idx="285">
                  <c:v>2.8399999999999834</c:v>
                </c:pt>
                <c:pt idx="286">
                  <c:v>2.849999999999983</c:v>
                </c:pt>
                <c:pt idx="287">
                  <c:v>2.859999999999983</c:v>
                </c:pt>
                <c:pt idx="288">
                  <c:v>2.869999999999983</c:v>
                </c:pt>
                <c:pt idx="289">
                  <c:v>2.8799999999999826</c:v>
                </c:pt>
                <c:pt idx="290">
                  <c:v>2.8899999999999824</c:v>
                </c:pt>
                <c:pt idx="291">
                  <c:v>2.899999999999982</c:v>
                </c:pt>
                <c:pt idx="292">
                  <c:v>2.909999999999982</c:v>
                </c:pt>
                <c:pt idx="293">
                  <c:v>2.9199999999999817</c:v>
                </c:pt>
                <c:pt idx="294">
                  <c:v>2.9299999999999815</c:v>
                </c:pt>
                <c:pt idx="295">
                  <c:v>2.9399999999999813</c:v>
                </c:pt>
                <c:pt idx="296">
                  <c:v>2.949999999999981</c:v>
                </c:pt>
                <c:pt idx="297">
                  <c:v>2.959999999999981</c:v>
                </c:pt>
                <c:pt idx="298">
                  <c:v>2.9699999999999807</c:v>
                </c:pt>
                <c:pt idx="299">
                  <c:v>2.9799999999999804</c:v>
                </c:pt>
                <c:pt idx="300">
                  <c:v>2.9899999999999802</c:v>
                </c:pt>
                <c:pt idx="301">
                  <c:v>2.99999999999998</c:v>
                </c:pt>
              </c:numCache>
            </c:numRef>
          </c:xVal>
          <c:yVal>
            <c:numRef>
              <c:f>'[1]Tabelle1'!$F$8:$F$309</c:f>
              <c:numCache>
                <c:ptCount val="302"/>
                <c:pt idx="1">
                  <c:v>3</c:v>
                </c:pt>
                <c:pt idx="2">
                  <c:v>2.999997</c:v>
                </c:pt>
                <c:pt idx="3">
                  <c:v>2.999985000012</c:v>
                </c:pt>
                <c:pt idx="4">
                  <c:v>2.9999580001469996</c:v>
                </c:pt>
                <c:pt idx="5">
                  <c:v>2.999910000818997</c:v>
                </c:pt>
                <c:pt idx="6">
                  <c:v>2.9998350030689767</c:v>
                </c:pt>
                <c:pt idx="7">
                  <c:v>2.999727009008866</c:v>
                </c:pt>
                <c:pt idx="8">
                  <c:v>2.9995800223854245</c:v>
                </c:pt>
                <c:pt idx="9">
                  <c:v>2.9993880492639917</c:v>
                </c:pt>
                <c:pt idx="10">
                  <c:v>2.999145098832001</c:v>
                </c:pt>
                <c:pt idx="11">
                  <c:v>2.998845184322118</c:v>
                </c:pt>
                <c:pt idx="12">
                  <c:v>2.998482324054815</c:v>
                </c:pt>
                <c:pt idx="13">
                  <c:v>2.998050542600151</c:v>
                </c:pt>
                <c:pt idx="14">
                  <c:v>2.9975438720584515</c:v>
                </c:pt>
                <c:pt idx="15">
                  <c:v>2.9969563534595283</c:v>
                </c:pt>
                <c:pt idx="16">
                  <c:v>2.99628203828</c:v>
                </c:pt>
                <c:pt idx="17">
                  <c:v>2.9955149900782003</c:v>
                </c:pt>
                <c:pt idx="18">
                  <c:v>2.9946492862460676</c:v>
                </c:pt>
                <c:pt idx="19">
                  <c:v>2.993679019877324</c:v>
                </c:pt>
                <c:pt idx="20">
                  <c:v>2.992598301751148</c:v>
                </c:pt>
                <c:pt idx="21">
                  <c:v>2.991401262430448</c:v>
                </c:pt>
                <c:pt idx="22">
                  <c:v>2.990082054473716</c:v>
                </c:pt>
                <c:pt idx="23">
                  <c:v>2.9886348547593506</c:v>
                </c:pt>
                <c:pt idx="24">
                  <c:v>2.987053866921183</c:v>
                </c:pt>
                <c:pt idx="25">
                  <c:v>2.985333323893836</c:v>
                </c:pt>
                <c:pt idx="26">
                  <c:v>2.9834674905664023</c:v>
                </c:pt>
                <c:pt idx="27">
                  <c:v>2.9814506665427793</c:v>
                </c:pt>
                <c:pt idx="28">
                  <c:v>2.9792771890068694</c:v>
                </c:pt>
                <c:pt idx="29">
                  <c:v>2.976941435690688</c:v>
                </c:pt>
                <c:pt idx="30">
                  <c:v>2.974437827943272</c:v>
                </c:pt>
                <c:pt idx="31">
                  <c:v>2.971760833898123</c:v>
                </c:pt>
                <c:pt idx="32">
                  <c:v>2.9689049717367473</c:v>
                </c:pt>
                <c:pt idx="33">
                  <c:v>2.965864813045689</c:v>
                </c:pt>
                <c:pt idx="34">
                  <c:v>2.9626349862642822</c:v>
                </c:pt>
                <c:pt idx="35">
                  <c:v>2.9592101802201607</c:v>
                </c:pt>
                <c:pt idx="36">
                  <c:v>2.955585147749391</c:v>
                </c:pt>
                <c:pt idx="37">
                  <c:v>2.9517547093979077</c:v>
                </c:pt>
                <c:pt idx="38">
                  <c:v>2.947713757200742</c:v>
                </c:pt>
                <c:pt idx="39">
                  <c:v>2.9434572585353442</c:v>
                </c:pt>
                <c:pt idx="40">
                  <c:v>2.938980260045112</c:v>
                </c:pt>
                <c:pt idx="41">
                  <c:v>2.9342778916290397</c:v>
                </c:pt>
                <c:pt idx="42">
                  <c:v>2.9293453704932113</c:v>
                </c:pt>
                <c:pt idx="43">
                  <c:v>2.924178005259661</c:v>
                </c:pt>
                <c:pt idx="44">
                  <c:v>2.918771200127936</c:v>
                </c:pt>
                <c:pt idx="45">
                  <c:v>2.9131204590844884</c:v>
                </c:pt>
                <c:pt idx="46">
                  <c:v>2.907221390154842</c:v>
                </c:pt>
                <c:pt idx="47">
                  <c:v>2.9010697096932745</c:v>
                </c:pt>
                <c:pt idx="48">
                  <c:v>2.894661246704562</c:v>
                </c:pt>
                <c:pt idx="49">
                  <c:v>2.8879919471921545</c:v>
                </c:pt>
                <c:pt idx="50">
                  <c:v>2.881057878526946</c:v>
                </c:pt>
                <c:pt idx="51">
                  <c:v>2.873855233830629</c:v>
                </c:pt>
                <c:pt idx="52">
                  <c:v>2.8663803363674356</c:v>
                </c:pt>
                <c:pt idx="53">
                  <c:v>2.858629643937898</c:v>
                </c:pt>
                <c:pt idx="54">
                  <c:v>2.8505997532680767</c:v>
                </c:pt>
                <c:pt idx="55">
                  <c:v>2.842287404387547</c:v>
                </c:pt>
                <c:pt idx="56">
                  <c:v>2.8336894849892746</c:v>
                </c:pt>
                <c:pt idx="57">
                  <c:v>2.8248030347643485</c:v>
                </c:pt>
                <c:pt idx="58">
                  <c:v>2.815625249704399</c:v>
                </c:pt>
                <c:pt idx="59">
                  <c:v>2.8061534863643938</c:v>
                </c:pt>
                <c:pt idx="60">
                  <c:v>2.7963852660783592</c:v>
                </c:pt>
                <c:pt idx="61">
                  <c:v>2.786318279120477</c:v>
                </c:pt>
                <c:pt idx="62">
                  <c:v>2.77595038880387</c:v>
                </c:pt>
                <c:pt idx="63">
                  <c:v>2.765279635509308</c:v>
                </c:pt>
                <c:pt idx="64">
                  <c:v>2.7543042406359715</c:v>
                </c:pt>
                <c:pt idx="65">
                  <c:v>2.7430226104663267</c:v>
                </c:pt>
                <c:pt idx="66">
                  <c:v>2.7314333399371065</c:v>
                </c:pt>
                <c:pt idx="67">
                  <c:v>2.7195352163083406</c:v>
                </c:pt>
                <c:pt idx="68">
                  <c:v>2.7073272227223324</c:v>
                </c:pt>
                <c:pt idx="69">
                  <c:v>2.6948085416444645</c:v>
                </c:pt>
                <c:pt idx="70">
                  <c:v>2.681978558177695</c:v>
                </c:pt>
                <c:pt idx="71">
                  <c:v>2.6688368632426243</c:v>
                </c:pt>
                <c:pt idx="72">
                  <c:v>2.655383256615018</c:v>
                </c:pt>
                <c:pt idx="73">
                  <c:v>2.641617749812726</c:v>
                </c:pt>
                <c:pt idx="74">
                  <c:v>2.627540568823974</c:v>
                </c:pt>
                <c:pt idx="75">
                  <c:v>2.6131521566690936</c:v>
                </c:pt>
                <c:pt idx="76">
                  <c:v>2.5984531757878297</c:v>
                </c:pt>
                <c:pt idx="77">
                  <c:v>2.583444510244479</c:v>
                </c:pt>
                <c:pt idx="78">
                  <c:v>2.5681272677432396</c:v>
                </c:pt>
                <c:pt idx="79">
                  <c:v>2.55250278144629</c:v>
                </c:pt>
                <c:pt idx="80">
                  <c:v>2.5365726115872835</c:v>
                </c:pt>
                <c:pt idx="81">
                  <c:v>2.5203385468731248</c:v>
                </c:pt>
                <c:pt idx="82">
                  <c:v>2.50380260566709</c:v>
                </c:pt>
                <c:pt idx="83">
                  <c:v>2.4869670369465844</c:v>
                </c:pt>
                <c:pt idx="84">
                  <c:v>2.4698343210290594</c:v>
                </c:pt>
                <c:pt idx="85">
                  <c:v>2.452407170059878</c:v>
                </c:pt>
                <c:pt idx="86">
                  <c:v>2.4346885282561956</c:v>
                </c:pt>
                <c:pt idx="87">
                  <c:v>2.4166815719012127</c:v>
                </c:pt>
                <c:pt idx="88">
                  <c:v>2.3983897090834922</c:v>
                </c:pt>
                <c:pt idx="89">
                  <c:v>2.3798165791763495</c:v>
                </c:pt>
                <c:pt idx="90">
                  <c:v>2.3609660520526936</c:v>
                </c:pt>
                <c:pt idx="91">
                  <c:v>2.3418422270310666</c:v>
                </c:pt>
                <c:pt idx="92">
                  <c:v>2.3224494315490225</c:v>
                </c:pt>
                <c:pt idx="93">
                  <c:v>2.3027922195603914</c:v>
                </c:pt>
                <c:pt idx="94">
                  <c:v>2.2828753696534134</c:v>
                </c:pt>
                <c:pt idx="95">
                  <c:v>2.262703882887156</c:v>
                </c:pt>
                <c:pt idx="96">
                  <c:v>2.2422829803440996</c:v>
                </c:pt>
                <c:pt idx="97">
                  <c:v>2.221618100397248</c:v>
                </c:pt>
                <c:pt idx="98">
                  <c:v>2.2007148956906106</c:v>
                </c:pt>
                <c:pt idx="99">
                  <c:v>2.179579229832398</c:v>
                </c:pt>
                <c:pt idx="100">
                  <c:v>2.1582171738008107</c:v>
                </c:pt>
                <c:pt idx="101">
                  <c:v>2.1366350020628024</c:v>
                </c:pt>
                <c:pt idx="102">
                  <c:v>2.11483918840676</c:v>
                </c:pt>
                <c:pt idx="103">
                  <c:v>2.092836401490576</c:v>
                </c:pt>
                <c:pt idx="104">
                  <c:v>2.0706335001071623</c:v>
                </c:pt>
                <c:pt idx="105">
                  <c:v>2.048237528170003</c:v>
                </c:pt>
                <c:pt idx="106">
                  <c:v>2.0256557094219287</c:v>
                </c:pt>
                <c:pt idx="107">
                  <c:v>2.002895441870864</c:v>
                </c:pt>
                <c:pt idx="108">
                  <c:v>1.9799642919568845</c:v>
                </c:pt>
                <c:pt idx="109">
                  <c:v>1.9568699884554994</c:v>
                </c:pt>
                <c:pt idx="110">
                  <c:v>1.9336204161226596</c:v>
                </c:pt>
                <c:pt idx="111">
                  <c:v>1.9102236090875753</c:v>
                </c:pt>
                <c:pt idx="112">
                  <c:v>1.8866877440000072</c:v>
                </c:pt>
                <c:pt idx="113">
                  <c:v>1.863021132939271</c:v>
                </c:pt>
                <c:pt idx="114">
                  <c:v>1.8392322160927694</c:v>
                </c:pt>
                <c:pt idx="115">
                  <c:v>1.8153295542124277</c:v>
                </c:pt>
                <c:pt idx="116">
                  <c:v>1.7913218208579682</c:v>
                </c:pt>
                <c:pt idx="117">
                  <c:v>1.7672177944365033</c:v>
                </c:pt>
                <c:pt idx="118">
                  <c:v>1.743026350048462</c:v>
                </c:pt>
                <c:pt idx="119">
                  <c:v>1.7187564511503872</c:v>
                </c:pt>
                <c:pt idx="120">
                  <c:v>1.6944171410456466</c:v>
                </c:pt>
                <c:pt idx="121">
                  <c:v>1.6700175342145893</c:v>
                </c:pt>
                <c:pt idx="122">
                  <c:v>1.6455668074961536</c:v>
                </c:pt>
                <c:pt idx="123">
                  <c:v>1.6210741911333808</c:v>
                </c:pt>
                <c:pt idx="124">
                  <c:v>1.5965489596957239</c:v>
                </c:pt>
                <c:pt idx="125">
                  <c:v>1.5720004228914424</c:v>
                </c:pt>
                <c:pt idx="126">
                  <c:v>1.5474379162837635</c:v>
                </c:pt>
                <c:pt idx="127">
                  <c:v>1.5228707919248423</c:v>
                </c:pt>
                <c:pt idx="128">
                  <c:v>1.4983084089218865</c:v>
                </c:pt>
                <c:pt idx="129">
                  <c:v>1.4737601239501104</c:v>
                </c:pt>
                <c:pt idx="130">
                  <c:v>1.4492352817274565</c:v>
                </c:pt>
                <c:pt idx="131">
                  <c:v>1.4247432054662625</c:v>
                </c:pt>
                <c:pt idx="132">
                  <c:v>1.400293187317256</c:v>
                </c:pt>
                <c:pt idx="133">
                  <c:v>1.37589447882144</c:v>
                </c:pt>
                <c:pt idx="134">
                  <c:v>1.3515562813855675</c:v>
                </c:pt>
                <c:pt idx="135">
                  <c:v>1.3272877367970082</c:v>
                </c:pt>
                <c:pt idx="136">
                  <c:v>1.3030979177938826</c:v>
                </c:pt>
                <c:pt idx="137">
                  <c:v>1.278995818706367</c:v>
                </c:pt>
                <c:pt idx="138">
                  <c:v>1.254990346185067</c:v>
                </c:pt>
                <c:pt idx="139">
                  <c:v>1.2310903100323187</c:v>
                </c:pt>
                <c:pt idx="140">
                  <c:v>1.2073044141521843</c:v>
                </c:pt>
                <c:pt idx="141">
                  <c:v>1.1836412476348015</c:v>
                </c:pt>
                <c:pt idx="142">
                  <c:v>1.160109275990574</c:v>
                </c:pt>
                <c:pt idx="143">
                  <c:v>1.1367168325495</c:v>
                </c:pt>
                <c:pt idx="144">
                  <c:v>1.1134721100406952</c:v>
                </c:pt>
                <c:pt idx="145">
                  <c:v>1.0903831523668914</c:v>
                </c:pt>
                <c:pt idx="146">
                  <c:v>1.0674578465883775</c:v>
                </c:pt>
                <c:pt idx="147">
                  <c:v>1.0447039151304995</c:v>
                </c:pt>
                <c:pt idx="148">
                  <c:v>1.0221289082284446</c:v>
                </c:pt>
                <c:pt idx="149">
                  <c:v>0.9997401966226087</c:v>
                </c:pt>
                <c:pt idx="150">
                  <c:v>0.9775449645173901</c:v>
                </c:pt>
                <c:pt idx="151">
                  <c:v>0.9555502028157489</c:v>
                </c:pt>
                <c:pt idx="152">
                  <c:v>0.933762702641347</c:v>
                </c:pt>
                <c:pt idx="153">
                  <c:v>0.9121890491595213</c:v>
                </c:pt>
                <c:pt idx="154">
                  <c:v>0.8908356157077459</c:v>
                </c:pt>
                <c:pt idx="155">
                  <c:v>0.869708558245621</c:v>
                </c:pt>
                <c:pt idx="156">
                  <c:v>0.8488138101337699</c:v>
                </c:pt>
                <c:pt idx="157">
                  <c:v>0.8281570772503545</c:v>
                </c:pt>
                <c:pt idx="158">
                  <c:v>0.8077438334532104</c:v>
                </c:pt>
                <c:pt idx="159">
                  <c:v>0.7875793163948844</c:v>
                </c:pt>
                <c:pt idx="160">
                  <c:v>0.7676685236971054</c:v>
                </c:pt>
                <c:pt idx="161">
                  <c:v>0.7480162094904594</c:v>
                </c:pt>
                <c:pt idx="162">
                  <c:v>0.7286268813242572</c:v>
                </c:pt>
                <c:pt idx="163">
                  <c:v>0.7095047974507834</c:v>
                </c:pt>
                <c:pt idx="164">
                  <c:v>0.6906539644873135</c:v>
                </c:pt>
                <c:pt idx="165">
                  <c:v>0.6720781354584627</c:v>
                </c:pt>
                <c:pt idx="166">
                  <c:v>0.653780808220606</c:v>
                </c:pt>
                <c:pt idx="167">
                  <c:v>0.635765224269279</c:v>
                </c:pt>
                <c:pt idx="168">
                  <c:v>0.618034367929633</c:v>
                </c:pt>
                <c:pt idx="169">
                  <c:v>0.6005909659291869</c:v>
                </c:pt>
                <c:pt idx="170">
                  <c:v>0.5834374873512834</c:v>
                </c:pt>
                <c:pt idx="171">
                  <c:v>0.5665761439668313</c:v>
                </c:pt>
                <c:pt idx="172">
                  <c:v>0.5500088909410972</c:v>
                </c:pt>
                <c:pt idx="173">
                  <c:v>0.5337374279114957</c:v>
                </c:pt>
                <c:pt idx="174">
                  <c:v>0.5177632004315326</c:v>
                </c:pt>
                <c:pt idx="175">
                  <c:v>0.5020874017752675</c:v>
                </c:pt>
                <c:pt idx="176">
                  <c:v>0.4867109750958999</c:v>
                </c:pt>
                <c:pt idx="177">
                  <c:v>0.47163461593132927</c:v>
                </c:pt>
                <c:pt idx="178">
                  <c:v>0.4568587750488166</c:v>
                </c:pt>
                <c:pt idx="179">
                  <c:v>0.4423836616201699</c:v>
                </c:pt>
                <c:pt idx="180">
                  <c:v>0.428209246718198</c:v>
                </c:pt>
                <c:pt idx="181">
                  <c:v>0.41433526712452834</c:v>
                </c:pt>
                <c:pt idx="182">
                  <c:v>0.40076122943826165</c:v>
                </c:pt>
                <c:pt idx="183">
                  <c:v>0.3874864144743486</c:v>
                </c:pt>
                <c:pt idx="184">
                  <c:v>0.3745098819400171</c:v>
                </c:pt>
                <c:pt idx="185">
                  <c:v>0.36183047537705587</c:v>
                </c:pt>
                <c:pt idx="186">
                  <c:v>0.3494468273572761</c:v>
                </c:pt>
                <c:pt idx="187">
                  <c:v>0.33735736491802376</c:v>
                </c:pt>
                <c:pt idx="188">
                  <c:v>0.32556031522420537</c:v>
                </c:pt>
                <c:pt idx="189">
                  <c:v>0.31405371144292105</c:v>
                </c:pt>
                <c:pt idx="190">
                  <c:v>0.3028353988164684</c:v>
                </c:pt>
                <c:pt idx="191">
                  <c:v>0.2919030409191939</c:v>
                </c:pt>
                <c:pt idx="192">
                  <c:v>0.28125412608342076</c:v>
                </c:pt>
                <c:pt idx="193">
                  <c:v>0.2708859739794815</c:v>
                </c:pt>
                <c:pt idx="194">
                  <c:v>0.26079574233471975</c:v>
                </c:pt>
                <c:pt idx="195">
                  <c:v>0.2509804337762102</c:v>
                </c:pt>
                <c:pt idx="196">
                  <c:v>0.2414369027818698</c:v>
                </c:pt>
                <c:pt idx="197">
                  <c:v>0.2321618627246015</c:v>
                </c:pt>
                <c:pt idx="198">
                  <c:v>0.2231518929941224</c:v>
                </c:pt>
                <c:pt idx="199">
                  <c:v>0.21440344618118082</c:v>
                </c:pt>
                <c:pt idx="200">
                  <c:v>0.20591285530895986</c:v>
                </c:pt>
                <c:pt idx="201">
                  <c:v>0.19767634109660145</c:v>
                </c:pt>
                <c:pt idx="202">
                  <c:v>0.18969001923995765</c:v>
                </c:pt>
                <c:pt idx="203">
                  <c:v>0.18194990769489042</c:v>
                </c:pt>
                <c:pt idx="204">
                  <c:v>0.17445193394869168</c:v>
                </c:pt>
                <c:pt idx="205">
                  <c:v>0.16719194226548292</c:v>
                </c:pt>
                <c:pt idx="206">
                  <c:v>0.160165700891776</c:v>
                </c:pt>
                <c:pt idx="207">
                  <c:v>0.1533689092087326</c:v>
                </c:pt>
                <c:pt idx="208">
                  <c:v>0.14679720481804762</c:v>
                </c:pt>
                <c:pt idx="209">
                  <c:v>0.1404461705487996</c:v>
                </c:pt>
                <c:pt idx="210">
                  <c:v>0.13431134137305747</c:v>
                </c:pt>
                <c:pt idx="211">
                  <c:v>0.12838821121850563</c:v>
                </c:pt>
                <c:pt idx="212">
                  <c:v>0.12267223966684655</c:v>
                </c:pt>
                <c:pt idx="213">
                  <c:v>0.11715885852725981</c:v>
                </c:pt>
                <c:pt idx="214">
                  <c:v>0.11184347827473656</c:v>
                </c:pt>
                <c:pt idx="215">
                  <c:v>0.10672149434366673</c:v>
                </c:pt>
                <c:pt idx="216">
                  <c:v>0.10178829326763075</c:v>
                </c:pt>
                <c:pt idx="217">
                  <c:v>0.09703925865693619</c:v>
                </c:pt>
                <c:pt idx="218">
                  <c:v>0.09246977700603973</c:v>
                </c:pt>
                <c:pt idx="219">
                  <c:v>0.08807524332360471</c:v>
                </c:pt>
                <c:pt idx="220">
                  <c:v>0.08385106657856131</c:v>
                </c:pt>
                <c:pt idx="221">
                  <c:v>0.07979267495615895</c:v>
                </c:pt>
                <c:pt idx="222">
                  <c:v>0.0758955209186252</c:v>
                </c:pt>
                <c:pt idx="223">
                  <c:v>0.07215508606567168</c:v>
                </c:pt>
                <c:pt idx="224">
                  <c:v>0.0685668857907119</c:v>
                </c:pt>
                <c:pt idx="225">
                  <c:v>0.06512647372927716</c:v>
                </c:pt>
                <c:pt idx="226">
                  <c:v>0.06182944599673251</c:v>
                </c:pt>
                <c:pt idx="227">
                  <c:v>0.058671445213003416</c:v>
                </c:pt>
                <c:pt idx="228">
                  <c:v>0.055648164312622574</c:v>
                </c:pt>
                <c:pt idx="229">
                  <c:v>0.05275535013899521</c:v>
                </c:pt>
                <c:pt idx="230">
                  <c:v>0.04998880682235617</c:v>
                </c:pt>
                <c:pt idx="231">
                  <c:v>0.04734439894145354</c:v>
                </c:pt>
                <c:pt idx="232">
                  <c:v>0.044818054469538654</c:v>
                </c:pt>
                <c:pt idx="233">
                  <c:v>0.042405767505770214</c:v>
                </c:pt>
                <c:pt idx="234">
                  <c:v>0.04010360079364947</c:v>
                </c:pt>
                <c:pt idx="235">
                  <c:v>0.03790768802859241</c:v>
                </c:pt>
                <c:pt idx="236">
                  <c:v>0.035814235957213406</c:v>
                </c:pt>
                <c:pt idx="237">
                  <c:v>0.03381952627134046</c:v>
                </c:pt>
                <c:pt idx="238">
                  <c:v>0.03191991730020555</c:v>
                </c:pt>
                <c:pt idx="239">
                  <c:v>0.030111845504652714</c:v>
                </c:pt>
                <c:pt idx="240">
                  <c:v>0.028391826777581456</c:v>
                </c:pt>
                <c:pt idx="241">
                  <c:v>0.026756457555192775</c:v>
                </c:pt>
                <c:pt idx="242">
                  <c:v>0.025202415743929632</c:v>
                </c:pt>
                <c:pt idx="243">
                  <c:v>0.023726461468302148</c:v>
                </c:pt>
                <c:pt idx="244">
                  <c:v>0.022325437645060384</c:v>
                </c:pt>
                <c:pt idx="245">
                  <c:v>0.020996270389424077</c:v>
                </c:pt>
                <c:pt idx="246">
                  <c:v>0.019735969259298904</c:v>
                </c:pt>
                <c:pt idx="247">
                  <c:v>0.01854162734360318</c:v>
                </c:pt>
                <c:pt idx="248">
                  <c:v>0.0174104212009973</c:v>
                </c:pt>
                <c:pt idx="249">
                  <c:v>0.01633961065545117</c:v>
                </c:pt>
                <c:pt idx="250">
                  <c:v>0.01532653845520255</c:v>
                </c:pt>
                <c:pt idx="251">
                  <c:v>0.014368629801752398</c:v>
                </c:pt>
                <c:pt idx="252">
                  <c:v>0.013463391755612201</c:v>
                </c:pt>
                <c:pt idx="253">
                  <c:v>0.01260841252556381</c:v>
                </c:pt>
                <c:pt idx="254">
                  <c:v>0.011801360648215003</c:v>
                </c:pt>
                <c:pt idx="255">
                  <c:v>0.011039984064634769</c:v>
                </c:pt>
                <c:pt idx="256">
                  <c:v>0.0103221091008319</c:v>
                </c:pt>
                <c:pt idx="257">
                  <c:v>0.009645639358799786</c:v>
                </c:pt>
                <c:pt idx="258">
                  <c:v>0.009008554524790425</c:v>
                </c:pt>
                <c:pt idx="259">
                  <c:v>0.00840890910140228</c:v>
                </c:pt>
                <c:pt idx="260">
                  <c:v>0.00784483106997112</c:v>
                </c:pt>
                <c:pt idx="261">
                  <c:v>0.0073145204896410765</c:v>
                </c:pt>
                <c:pt idx="262">
                  <c:v>0.006816248039366242</c:v>
                </c:pt>
                <c:pt idx="263">
                  <c:v>0.006348353508951989</c:v>
                </c:pt>
                <c:pt idx="264">
                  <c:v>0.005909244245091293</c:v>
                </c:pt>
                <c:pt idx="265">
                  <c:v>0.005497393558185414</c:v>
                </c:pt>
                <c:pt idx="266">
                  <c:v>0.005111339095561847</c:v>
                </c:pt>
                <c:pt idx="267">
                  <c:v>0.004749681186516277</c:v>
                </c:pt>
                <c:pt idx="268">
                  <c:v>0.004411081164410721</c:v>
                </c:pt>
                <c:pt idx="269">
                  <c:v>0.004094259670858089</c:v>
                </c:pt>
                <c:pt idx="270">
                  <c:v>0.0037979949468151296</c:v>
                </c:pt>
                <c:pt idx="271">
                  <c:v>0.0035211211151923096</c:v>
                </c:pt>
                <c:pt idx="272">
                  <c:v>0.003262526459371474</c:v>
                </c:pt>
                <c:pt idx="273">
                  <c:v>0.0030211517018013372</c:v>
                </c:pt>
                <c:pt idx="274">
                  <c:v>0.0027959882866177878</c:v>
                </c:pt>
                <c:pt idx="275">
                  <c:v>0.002586076670011673</c:v>
                </c:pt>
                <c:pt idx="276">
                  <c:v>0.002390504621842042</c:v>
                </c:pt>
                <c:pt idx="277">
                  <c:v>0.002208405541768605</c:v>
                </c:pt>
                <c:pt idx="278">
                  <c:v>0.0020389567929542433</c:v>
                </c:pt>
                <c:pt idx="279">
                  <c:v>0.0018813780561675693</c:v>
                </c:pt>
                <c:pt idx="280">
                  <c:v>0.001734929706897431</c:v>
                </c:pt>
                <c:pt idx="281">
                  <c:v>0.001598911217876674</c:v>
                </c:pt>
                <c:pt idx="282">
                  <c:v>0.0014726595892019152</c:v>
                </c:pt>
                <c:pt idx="283">
                  <c:v>0.0013555478080302234</c:v>
                </c:pt>
                <c:pt idx="284">
                  <c:v>0.001246983339632892</c:v>
                </c:pt>
                <c:pt idx="285">
                  <c:v>0.0011464066513914627</c:v>
                </c:pt>
                <c:pt idx="286">
                  <c:v>0.0010532897711321922</c:v>
                </c:pt>
                <c:pt idx="287">
                  <c:v>0.0009671348810126644</c:v>
                </c:pt>
                <c:pt idx="288">
                  <c:v>0.0008874729479985332</c:v>
                </c:pt>
                <c:pt idx="289">
                  <c:v>0.0008138623917997437</c:v>
                </c:pt>
                <c:pt idx="290">
                  <c:v>0.0007458877909742381</c:v>
                </c:pt>
                <c:pt idx="291">
                  <c:v>0.0006831586277533055</c:v>
                </c:pt>
                <c:pt idx="292">
                  <c:v>0.0006253080719965285</c:v>
                </c:pt>
                <c:pt idx="293">
                  <c:v>0.0005719918045458171</c:v>
                </c:pt>
                <c:pt idx="294">
                  <c:v>0.0005228868801173639</c:v>
                </c:pt>
                <c:pt idx="295">
                  <c:v>0.00047769062974754005</c:v>
                </c:pt>
                <c:pt idx="296">
                  <c:v>0.0004361196026937609</c:v>
                </c:pt>
                <c:pt idx="297">
                  <c:v>0.00039790854758414484</c:v>
                </c:pt>
                <c:pt idx="298">
                  <c:v>0.00036280943251029544</c:v>
                </c:pt>
                <c:pt idx="299">
                  <c:v>0.0003305905036656516</c:v>
                </c:pt>
                <c:pt idx="300">
                  <c:v>0.00030103538204743905</c:v>
                </c:pt>
                <c:pt idx="301">
                  <c:v>0.0002739421976631699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'[1]Tabelle1'!$G$7</c:f>
              <c:strCache>
                <c:ptCount val="1"/>
                <c:pt idx="0">
                  <c:v>exakt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'[1]Tabelle1'!$E$8:$E$309</c:f>
              <c:numCache>
                <c:ptCount val="302"/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1.0000000000000007</c:v>
                </c:pt>
                <c:pt idx="102">
                  <c:v>1.0100000000000007</c:v>
                </c:pt>
                <c:pt idx="103">
                  <c:v>1.0200000000000007</c:v>
                </c:pt>
                <c:pt idx="104">
                  <c:v>1.0300000000000007</c:v>
                </c:pt>
                <c:pt idx="105">
                  <c:v>1.0400000000000007</c:v>
                </c:pt>
                <c:pt idx="106">
                  <c:v>1.0500000000000007</c:v>
                </c:pt>
                <c:pt idx="107">
                  <c:v>1.0600000000000007</c:v>
                </c:pt>
                <c:pt idx="108">
                  <c:v>1.0700000000000007</c:v>
                </c:pt>
                <c:pt idx="109">
                  <c:v>1.0800000000000007</c:v>
                </c:pt>
                <c:pt idx="110">
                  <c:v>1.0900000000000007</c:v>
                </c:pt>
                <c:pt idx="111">
                  <c:v>1.1000000000000008</c:v>
                </c:pt>
                <c:pt idx="112">
                  <c:v>1.1100000000000008</c:v>
                </c:pt>
                <c:pt idx="113">
                  <c:v>1.1200000000000008</c:v>
                </c:pt>
                <c:pt idx="114">
                  <c:v>1.1300000000000008</c:v>
                </c:pt>
                <c:pt idx="115">
                  <c:v>1.1400000000000008</c:v>
                </c:pt>
                <c:pt idx="116">
                  <c:v>1.1500000000000008</c:v>
                </c:pt>
                <c:pt idx="117">
                  <c:v>1.1600000000000008</c:v>
                </c:pt>
                <c:pt idx="118">
                  <c:v>1.1700000000000008</c:v>
                </c:pt>
                <c:pt idx="119">
                  <c:v>1.1800000000000008</c:v>
                </c:pt>
                <c:pt idx="120">
                  <c:v>1.1900000000000008</c:v>
                </c:pt>
                <c:pt idx="121">
                  <c:v>1.2000000000000008</c:v>
                </c:pt>
                <c:pt idx="122">
                  <c:v>1.2100000000000009</c:v>
                </c:pt>
                <c:pt idx="123">
                  <c:v>1.2200000000000009</c:v>
                </c:pt>
                <c:pt idx="124">
                  <c:v>1.2300000000000009</c:v>
                </c:pt>
                <c:pt idx="125">
                  <c:v>1.2400000000000009</c:v>
                </c:pt>
                <c:pt idx="126">
                  <c:v>1.2500000000000009</c:v>
                </c:pt>
                <c:pt idx="127">
                  <c:v>1.260000000000001</c:v>
                </c:pt>
                <c:pt idx="128">
                  <c:v>1.270000000000001</c:v>
                </c:pt>
                <c:pt idx="129">
                  <c:v>1.280000000000001</c:v>
                </c:pt>
                <c:pt idx="130">
                  <c:v>1.290000000000001</c:v>
                </c:pt>
                <c:pt idx="131">
                  <c:v>1.300000000000001</c:v>
                </c:pt>
                <c:pt idx="132">
                  <c:v>1.310000000000001</c:v>
                </c:pt>
                <c:pt idx="133">
                  <c:v>1.320000000000001</c:v>
                </c:pt>
                <c:pt idx="134">
                  <c:v>1.330000000000001</c:v>
                </c:pt>
                <c:pt idx="135">
                  <c:v>1.340000000000001</c:v>
                </c:pt>
                <c:pt idx="136">
                  <c:v>1.350000000000001</c:v>
                </c:pt>
                <c:pt idx="137">
                  <c:v>1.360000000000001</c:v>
                </c:pt>
                <c:pt idx="138">
                  <c:v>1.370000000000001</c:v>
                </c:pt>
                <c:pt idx="139">
                  <c:v>1.380000000000001</c:v>
                </c:pt>
                <c:pt idx="140">
                  <c:v>1.390000000000001</c:v>
                </c:pt>
                <c:pt idx="141">
                  <c:v>1.400000000000001</c:v>
                </c:pt>
                <c:pt idx="142">
                  <c:v>1.410000000000001</c:v>
                </c:pt>
                <c:pt idx="143">
                  <c:v>1.420000000000001</c:v>
                </c:pt>
                <c:pt idx="144">
                  <c:v>1.430000000000001</c:v>
                </c:pt>
                <c:pt idx="145">
                  <c:v>1.440000000000001</c:v>
                </c:pt>
                <c:pt idx="146">
                  <c:v>1.450000000000001</c:v>
                </c:pt>
                <c:pt idx="147">
                  <c:v>1.460000000000001</c:v>
                </c:pt>
                <c:pt idx="148">
                  <c:v>1.470000000000001</c:v>
                </c:pt>
                <c:pt idx="149">
                  <c:v>1.480000000000001</c:v>
                </c:pt>
                <c:pt idx="150">
                  <c:v>1.490000000000001</c:v>
                </c:pt>
                <c:pt idx="151">
                  <c:v>1.500000000000001</c:v>
                </c:pt>
                <c:pt idx="152">
                  <c:v>1.5100000000000011</c:v>
                </c:pt>
                <c:pt idx="153">
                  <c:v>1.5200000000000011</c:v>
                </c:pt>
                <c:pt idx="154">
                  <c:v>1.5300000000000011</c:v>
                </c:pt>
                <c:pt idx="155">
                  <c:v>1.5400000000000011</c:v>
                </c:pt>
                <c:pt idx="156">
                  <c:v>1.5500000000000012</c:v>
                </c:pt>
                <c:pt idx="157">
                  <c:v>1.5600000000000012</c:v>
                </c:pt>
                <c:pt idx="158">
                  <c:v>1.5700000000000012</c:v>
                </c:pt>
                <c:pt idx="159">
                  <c:v>1.5800000000000012</c:v>
                </c:pt>
                <c:pt idx="160">
                  <c:v>1.5900000000000012</c:v>
                </c:pt>
                <c:pt idx="161">
                  <c:v>1.6000000000000012</c:v>
                </c:pt>
                <c:pt idx="162">
                  <c:v>1.6100000000000012</c:v>
                </c:pt>
                <c:pt idx="163">
                  <c:v>1.6200000000000012</c:v>
                </c:pt>
                <c:pt idx="164">
                  <c:v>1.6300000000000012</c:v>
                </c:pt>
                <c:pt idx="165">
                  <c:v>1.6400000000000012</c:v>
                </c:pt>
                <c:pt idx="166">
                  <c:v>1.6500000000000012</c:v>
                </c:pt>
                <c:pt idx="167">
                  <c:v>1.6600000000000013</c:v>
                </c:pt>
                <c:pt idx="168">
                  <c:v>1.6700000000000013</c:v>
                </c:pt>
                <c:pt idx="169">
                  <c:v>1.6800000000000013</c:v>
                </c:pt>
                <c:pt idx="170">
                  <c:v>1.6900000000000013</c:v>
                </c:pt>
                <c:pt idx="171">
                  <c:v>1.7000000000000013</c:v>
                </c:pt>
                <c:pt idx="172">
                  <c:v>1.7100000000000013</c:v>
                </c:pt>
                <c:pt idx="173">
                  <c:v>1.7200000000000013</c:v>
                </c:pt>
                <c:pt idx="174">
                  <c:v>1.7300000000000013</c:v>
                </c:pt>
                <c:pt idx="175">
                  <c:v>1.7400000000000013</c:v>
                </c:pt>
                <c:pt idx="176">
                  <c:v>1.7500000000000013</c:v>
                </c:pt>
                <c:pt idx="177">
                  <c:v>1.7600000000000013</c:v>
                </c:pt>
                <c:pt idx="178">
                  <c:v>1.7700000000000014</c:v>
                </c:pt>
                <c:pt idx="179">
                  <c:v>1.7800000000000014</c:v>
                </c:pt>
                <c:pt idx="180">
                  <c:v>1.7900000000000014</c:v>
                </c:pt>
                <c:pt idx="181">
                  <c:v>1.8000000000000014</c:v>
                </c:pt>
                <c:pt idx="182">
                  <c:v>1.8100000000000014</c:v>
                </c:pt>
                <c:pt idx="183">
                  <c:v>1.8200000000000014</c:v>
                </c:pt>
                <c:pt idx="184">
                  <c:v>1.8300000000000014</c:v>
                </c:pt>
                <c:pt idx="185">
                  <c:v>1.8400000000000014</c:v>
                </c:pt>
                <c:pt idx="186">
                  <c:v>1.8500000000000014</c:v>
                </c:pt>
                <c:pt idx="187">
                  <c:v>1.8600000000000014</c:v>
                </c:pt>
                <c:pt idx="188">
                  <c:v>1.8700000000000014</c:v>
                </c:pt>
                <c:pt idx="189">
                  <c:v>1.8800000000000014</c:v>
                </c:pt>
                <c:pt idx="190">
                  <c:v>1.8900000000000015</c:v>
                </c:pt>
                <c:pt idx="191">
                  <c:v>1.9000000000000015</c:v>
                </c:pt>
                <c:pt idx="192">
                  <c:v>1.9100000000000015</c:v>
                </c:pt>
                <c:pt idx="193">
                  <c:v>1.9200000000000015</c:v>
                </c:pt>
                <c:pt idx="194">
                  <c:v>1.9300000000000015</c:v>
                </c:pt>
                <c:pt idx="195">
                  <c:v>1.9400000000000015</c:v>
                </c:pt>
                <c:pt idx="196">
                  <c:v>1.9500000000000015</c:v>
                </c:pt>
                <c:pt idx="197">
                  <c:v>1.9600000000000015</c:v>
                </c:pt>
                <c:pt idx="198">
                  <c:v>1.9700000000000015</c:v>
                </c:pt>
                <c:pt idx="199">
                  <c:v>1.9800000000000015</c:v>
                </c:pt>
                <c:pt idx="200">
                  <c:v>1.9900000000000015</c:v>
                </c:pt>
                <c:pt idx="201">
                  <c:v>2.0000000000000013</c:v>
                </c:pt>
                <c:pt idx="202">
                  <c:v>2.010000000000001</c:v>
                </c:pt>
                <c:pt idx="203">
                  <c:v>2.020000000000001</c:v>
                </c:pt>
                <c:pt idx="204">
                  <c:v>2.0300000000000007</c:v>
                </c:pt>
                <c:pt idx="205">
                  <c:v>2.0400000000000005</c:v>
                </c:pt>
                <c:pt idx="206">
                  <c:v>2.0500000000000003</c:v>
                </c:pt>
                <c:pt idx="207">
                  <c:v>2.06</c:v>
                </c:pt>
                <c:pt idx="208">
                  <c:v>2.07</c:v>
                </c:pt>
                <c:pt idx="209">
                  <c:v>2.0799999999999996</c:v>
                </c:pt>
                <c:pt idx="210">
                  <c:v>2.0899999999999994</c:v>
                </c:pt>
                <c:pt idx="211">
                  <c:v>2.099999999999999</c:v>
                </c:pt>
                <c:pt idx="212">
                  <c:v>2.109999999999999</c:v>
                </c:pt>
                <c:pt idx="213">
                  <c:v>2.1199999999999988</c:v>
                </c:pt>
                <c:pt idx="214">
                  <c:v>2.1299999999999986</c:v>
                </c:pt>
                <c:pt idx="215">
                  <c:v>2.1399999999999983</c:v>
                </c:pt>
                <c:pt idx="216">
                  <c:v>2.149999999999998</c:v>
                </c:pt>
                <c:pt idx="217">
                  <c:v>2.159999999999998</c:v>
                </c:pt>
                <c:pt idx="218">
                  <c:v>2.1699999999999977</c:v>
                </c:pt>
                <c:pt idx="219">
                  <c:v>2.1799999999999975</c:v>
                </c:pt>
                <c:pt idx="220">
                  <c:v>2.1899999999999973</c:v>
                </c:pt>
                <c:pt idx="221">
                  <c:v>2.199999999999997</c:v>
                </c:pt>
                <c:pt idx="222">
                  <c:v>2.209999999999997</c:v>
                </c:pt>
                <c:pt idx="223">
                  <c:v>2.2199999999999966</c:v>
                </c:pt>
                <c:pt idx="224">
                  <c:v>2.2299999999999964</c:v>
                </c:pt>
                <c:pt idx="225">
                  <c:v>2.239999999999996</c:v>
                </c:pt>
                <c:pt idx="226">
                  <c:v>2.249999999999996</c:v>
                </c:pt>
                <c:pt idx="227">
                  <c:v>2.259999999999996</c:v>
                </c:pt>
                <c:pt idx="228">
                  <c:v>2.2699999999999956</c:v>
                </c:pt>
                <c:pt idx="229">
                  <c:v>2.2799999999999954</c:v>
                </c:pt>
                <c:pt idx="230">
                  <c:v>2.289999999999995</c:v>
                </c:pt>
                <c:pt idx="231">
                  <c:v>2.299999999999995</c:v>
                </c:pt>
                <c:pt idx="232">
                  <c:v>2.3099999999999947</c:v>
                </c:pt>
                <c:pt idx="233">
                  <c:v>2.3199999999999945</c:v>
                </c:pt>
                <c:pt idx="234">
                  <c:v>2.3299999999999943</c:v>
                </c:pt>
                <c:pt idx="235">
                  <c:v>2.339999999999994</c:v>
                </c:pt>
                <c:pt idx="236">
                  <c:v>2.349999999999994</c:v>
                </c:pt>
                <c:pt idx="237">
                  <c:v>2.3599999999999937</c:v>
                </c:pt>
                <c:pt idx="238">
                  <c:v>2.3699999999999934</c:v>
                </c:pt>
                <c:pt idx="239">
                  <c:v>2.3799999999999932</c:v>
                </c:pt>
                <c:pt idx="240">
                  <c:v>2.389999999999993</c:v>
                </c:pt>
                <c:pt idx="241">
                  <c:v>2.399999999999993</c:v>
                </c:pt>
                <c:pt idx="242">
                  <c:v>2.4099999999999926</c:v>
                </c:pt>
                <c:pt idx="243">
                  <c:v>2.4199999999999924</c:v>
                </c:pt>
                <c:pt idx="244">
                  <c:v>2.429999999999992</c:v>
                </c:pt>
                <c:pt idx="245">
                  <c:v>2.439999999999992</c:v>
                </c:pt>
                <c:pt idx="246">
                  <c:v>2.4499999999999917</c:v>
                </c:pt>
                <c:pt idx="247">
                  <c:v>2.4599999999999915</c:v>
                </c:pt>
                <c:pt idx="248">
                  <c:v>2.4699999999999913</c:v>
                </c:pt>
                <c:pt idx="249">
                  <c:v>2.479999999999991</c:v>
                </c:pt>
                <c:pt idx="250">
                  <c:v>2.489999999999991</c:v>
                </c:pt>
                <c:pt idx="251">
                  <c:v>2.4999999999999907</c:v>
                </c:pt>
                <c:pt idx="252">
                  <c:v>2.5099999999999905</c:v>
                </c:pt>
                <c:pt idx="253">
                  <c:v>2.5199999999999902</c:v>
                </c:pt>
                <c:pt idx="254">
                  <c:v>2.52999999999999</c:v>
                </c:pt>
                <c:pt idx="255">
                  <c:v>2.53999999999999</c:v>
                </c:pt>
                <c:pt idx="256">
                  <c:v>2.5499999999999896</c:v>
                </c:pt>
                <c:pt idx="257">
                  <c:v>2.5599999999999894</c:v>
                </c:pt>
                <c:pt idx="258">
                  <c:v>2.569999999999989</c:v>
                </c:pt>
                <c:pt idx="259">
                  <c:v>2.579999999999989</c:v>
                </c:pt>
                <c:pt idx="260">
                  <c:v>2.5899999999999888</c:v>
                </c:pt>
                <c:pt idx="261">
                  <c:v>2.5999999999999885</c:v>
                </c:pt>
                <c:pt idx="262">
                  <c:v>2.6099999999999883</c:v>
                </c:pt>
                <c:pt idx="263">
                  <c:v>2.619999999999988</c:v>
                </c:pt>
                <c:pt idx="264">
                  <c:v>2.629999999999988</c:v>
                </c:pt>
                <c:pt idx="265">
                  <c:v>2.6399999999999877</c:v>
                </c:pt>
                <c:pt idx="266">
                  <c:v>2.6499999999999875</c:v>
                </c:pt>
                <c:pt idx="267">
                  <c:v>2.6599999999999873</c:v>
                </c:pt>
                <c:pt idx="268">
                  <c:v>2.669999999999987</c:v>
                </c:pt>
                <c:pt idx="269">
                  <c:v>2.679999999999987</c:v>
                </c:pt>
                <c:pt idx="270">
                  <c:v>2.6899999999999866</c:v>
                </c:pt>
                <c:pt idx="271">
                  <c:v>2.6999999999999864</c:v>
                </c:pt>
                <c:pt idx="272">
                  <c:v>2.709999999999986</c:v>
                </c:pt>
                <c:pt idx="273">
                  <c:v>2.719999999999986</c:v>
                </c:pt>
                <c:pt idx="274">
                  <c:v>2.7299999999999858</c:v>
                </c:pt>
                <c:pt idx="275">
                  <c:v>2.7399999999999856</c:v>
                </c:pt>
                <c:pt idx="276">
                  <c:v>2.7499999999999853</c:v>
                </c:pt>
                <c:pt idx="277">
                  <c:v>2.759999999999985</c:v>
                </c:pt>
                <c:pt idx="278">
                  <c:v>2.769999999999985</c:v>
                </c:pt>
                <c:pt idx="279">
                  <c:v>2.7799999999999847</c:v>
                </c:pt>
                <c:pt idx="280">
                  <c:v>2.7899999999999845</c:v>
                </c:pt>
                <c:pt idx="281">
                  <c:v>2.7999999999999843</c:v>
                </c:pt>
                <c:pt idx="282">
                  <c:v>2.809999999999984</c:v>
                </c:pt>
                <c:pt idx="283">
                  <c:v>2.819999999999984</c:v>
                </c:pt>
                <c:pt idx="284">
                  <c:v>2.8299999999999836</c:v>
                </c:pt>
                <c:pt idx="285">
                  <c:v>2.8399999999999834</c:v>
                </c:pt>
                <c:pt idx="286">
                  <c:v>2.849999999999983</c:v>
                </c:pt>
                <c:pt idx="287">
                  <c:v>2.859999999999983</c:v>
                </c:pt>
                <c:pt idx="288">
                  <c:v>2.869999999999983</c:v>
                </c:pt>
                <c:pt idx="289">
                  <c:v>2.8799999999999826</c:v>
                </c:pt>
                <c:pt idx="290">
                  <c:v>2.8899999999999824</c:v>
                </c:pt>
                <c:pt idx="291">
                  <c:v>2.899999999999982</c:v>
                </c:pt>
                <c:pt idx="292">
                  <c:v>2.909999999999982</c:v>
                </c:pt>
                <c:pt idx="293">
                  <c:v>2.9199999999999817</c:v>
                </c:pt>
                <c:pt idx="294">
                  <c:v>2.9299999999999815</c:v>
                </c:pt>
                <c:pt idx="295">
                  <c:v>2.9399999999999813</c:v>
                </c:pt>
                <c:pt idx="296">
                  <c:v>2.949999999999981</c:v>
                </c:pt>
                <c:pt idx="297">
                  <c:v>2.959999999999981</c:v>
                </c:pt>
                <c:pt idx="298">
                  <c:v>2.9699999999999807</c:v>
                </c:pt>
                <c:pt idx="299">
                  <c:v>2.9799999999999804</c:v>
                </c:pt>
                <c:pt idx="300">
                  <c:v>2.9899999999999802</c:v>
                </c:pt>
                <c:pt idx="301">
                  <c:v>2.99999999999998</c:v>
                </c:pt>
              </c:numCache>
            </c:numRef>
          </c:xVal>
          <c:yVal>
            <c:numRef>
              <c:f>'[1]Tabelle1'!$G$8:$G$309</c:f>
              <c:numCache>
                <c:ptCount val="302"/>
                <c:pt idx="1">
                  <c:v>3</c:v>
                </c:pt>
                <c:pt idx="2">
                  <c:v>2.999999000000167</c:v>
                </c:pt>
                <c:pt idx="3">
                  <c:v>2.999992000010667</c:v>
                </c:pt>
                <c:pt idx="4">
                  <c:v>2.9999730001215</c:v>
                </c:pt>
                <c:pt idx="5">
                  <c:v>2.999936000682662</c:v>
                </c:pt>
                <c:pt idx="6">
                  <c:v>2.9998750026041305</c:v>
                </c:pt>
                <c:pt idx="7">
                  <c:v>2.9997840077758133</c:v>
                </c:pt>
                <c:pt idx="8">
                  <c:v>2.9996570196074193</c:v>
                </c:pt>
                <c:pt idx="9">
                  <c:v>2.999488043688181</c:v>
                </c:pt>
                <c:pt idx="10">
                  <c:v>2.999271088566326</c:v>
                </c:pt>
                <c:pt idx="11">
                  <c:v>2.9990001666481496</c:v>
                </c:pt>
                <c:pt idx="12">
                  <c:v>2.998669295216506</c:v>
                </c:pt>
                <c:pt idx="13">
                  <c:v>2.9982724975684625</c:v>
                </c:pt>
                <c:pt idx="14">
                  <c:v>2.997803804271823</c:v>
                </c:pt>
                <c:pt idx="15">
                  <c:v>2.997257254540142</c:v>
                </c:pt>
                <c:pt idx="16">
                  <c:v>2.996626897725786</c:v>
                </c:pt>
                <c:pt idx="17">
                  <c:v>2.995906794930518</c:v>
                </c:pt>
                <c:pt idx="18">
                  <c:v>2.9950910207329935</c:v>
                </c:pt>
                <c:pt idx="19">
                  <c:v>2.994173665032464</c:v>
                </c:pt>
                <c:pt idx="20">
                  <c:v>2.9931488350078825</c:v>
                </c:pt>
                <c:pt idx="21">
                  <c:v>2.9920106571915026</c:v>
                </c:pt>
                <c:pt idx="22">
                  <c:v>2.990753279655955</c:v>
                </c:pt>
                <c:pt idx="23">
                  <c:v>2.989370874313653</c:v>
                </c:pt>
                <c:pt idx="24">
                  <c:v>2.987857639327279</c:v>
                </c:pt>
                <c:pt idx="25">
                  <c:v>2.986207801629945</c:v>
                </c:pt>
                <c:pt idx="26">
                  <c:v>2.9844156195535114</c:v>
                </c:pt>
                <c:pt idx="27">
                  <c:v>2.9824753855633968</c:v>
                </c:pt>
                <c:pt idx="28">
                  <c:v>2.9803814290980557</c:v>
                </c:pt>
                <c:pt idx="29">
                  <c:v>2.978128119511172</c:v>
                </c:pt>
                <c:pt idx="30">
                  <c:v>2.9757098691144392</c:v>
                </c:pt>
                <c:pt idx="31">
                  <c:v>2.973121136318651</c:v>
                </c:pt>
                <c:pt idx="32">
                  <c:v>2.9703564288706525</c:v>
                </c:pt>
                <c:pt idx="33">
                  <c:v>2.9674103071835405</c:v>
                </c:pt>
                <c:pt idx="34">
                  <c:v>2.964277387757316</c:v>
                </c:pt>
                <c:pt idx="35">
                  <c:v>2.960952346687031</c:v>
                </c:pt>
                <c:pt idx="36">
                  <c:v>2.9574299232552783</c:v>
                </c:pt>
                <c:pt idx="37">
                  <c:v>2.9537049236056934</c:v>
                </c:pt>
                <c:pt idx="38">
                  <c:v>2.949772224493949</c:v>
                </c:pt>
                <c:pt idx="39">
                  <c:v>2.9456267771125493</c:v>
                </c:pt>
                <c:pt idx="40">
                  <c:v>2.941263610985507</c:v>
                </c:pt>
                <c:pt idx="41">
                  <c:v>2.936677837928838</c:v>
                </c:pt>
                <c:pt idx="42">
                  <c:v>2.931864656072574</c:v>
                </c:pt>
                <c:pt idx="43">
                  <c:v>2.9268193539398304</c:v>
                </c:pt>
                <c:pt idx="44">
                  <c:v>2.9215373145782513</c:v>
                </c:pt>
                <c:pt idx="45">
                  <c:v>2.9160140197389737</c:v>
                </c:pt>
                <c:pt idx="46">
                  <c:v>2.9102450540980516</c:v>
                </c:pt>
                <c:pt idx="47">
                  <c:v>2.9042261095150916</c:v>
                </c:pt>
                <c:pt idx="48">
                  <c:v>2.897952989323658</c:v>
                </c:pt>
                <c:pt idx="49">
                  <c:v>2.891421612647825</c:v>
                </c:pt>
                <c:pt idx="50">
                  <c:v>2.884628018739056</c:v>
                </c:pt>
                <c:pt idx="51">
                  <c:v>2.8775683713274143</c:v>
                </c:pt>
                <c:pt idx="52">
                  <c:v>2.8702389629809435</c:v>
                </c:pt>
                <c:pt idx="53">
                  <c:v>2.862636219466847</c:v>
                </c:pt>
                <c:pt idx="54">
                  <c:v>2.854756704107975</c:v>
                </c:pt>
                <c:pt idx="55">
                  <c:v>2.846597122127915</c:v>
                </c:pt>
                <c:pt idx="56">
                  <c:v>2.83815432497787</c:v>
                </c:pt>
                <c:pt idx="57">
                  <c:v>2.8294253146383204</c:v>
                </c:pt>
                <c:pt idx="58">
                  <c:v>2.8204072478883533</c:v>
                </c:pt>
                <c:pt idx="59">
                  <c:v>2.8110974405353835</c:v>
                </c:pt>
                <c:pt idx="60">
                  <c:v>2.801493371597883</c:v>
                </c:pt>
                <c:pt idx="61">
                  <c:v>2.7915926874336168</c:v>
                </c:pt>
                <c:pt idx="62">
                  <c:v>2.7813932058057595</c:v>
                </c:pt>
                <c:pt idx="63">
                  <c:v>2.770892919879196</c:v>
                </c:pt>
                <c:pt idx="64">
                  <c:v>2.7600900021392096</c:v>
                </c:pt>
                <c:pt idx="65">
                  <c:v>2.7489828082246914</c:v>
                </c:pt>
                <c:pt idx="66">
                  <c:v>2.7375698806679427</c:v>
                </c:pt>
                <c:pt idx="67">
                  <c:v>2.7258499525331032</c:v>
                </c:pt>
                <c:pt idx="68">
                  <c:v>2.71382195094519</c:v>
                </c:pt>
                <c:pt idx="69">
                  <c:v>2.7014850005017306</c:v>
                </c:pt>
                <c:pt idx="70">
                  <c:v>2.688838426558947</c:v>
                </c:pt>
                <c:pt idx="71">
                  <c:v>2.6758817583844796</c:v>
                </c:pt>
                <c:pt idx="72">
                  <c:v>2.6626147321686493</c:v>
                </c:pt>
                <c:pt idx="73">
                  <c:v>2.6490372938863085</c:v>
                </c:pt>
                <c:pt idx="74">
                  <c:v>2.6351496020013845</c:v>
                </c:pt>
                <c:pt idx="75">
                  <c:v>2.6209520300062974</c:v>
                </c:pt>
                <c:pt idx="76">
                  <c:v>2.606445168788529</c:v>
                </c:pt>
                <c:pt idx="77">
                  <c:v>2.591629828816724</c:v>
                </c:pt>
                <c:pt idx="78">
                  <c:v>2.5765070421388465</c:v>
                </c:pt>
                <c:pt idx="79">
                  <c:v>2.561078064185046</c:v>
                </c:pt>
                <c:pt idx="80">
                  <c:v>2.5453443753680647</c:v>
                </c:pt>
                <c:pt idx="81">
                  <c:v>2.529307682474202</c:v>
                </c:pt>
                <c:pt idx="82">
                  <c:v>2.5129699198380506</c:v>
                </c:pt>
                <c:pt idx="83">
                  <c:v>2.4963332502944433</c:v>
                </c:pt>
                <c:pt idx="84">
                  <c:v>2.479400065901296</c:v>
                </c:pt>
                <c:pt idx="85">
                  <c:v>2.4621729884272874</c:v>
                </c:pt>
                <c:pt idx="86">
                  <c:v>2.444654869598602</c:v>
                </c:pt>
                <c:pt idx="87">
                  <c:v>2.426848791099251</c:v>
                </c:pt>
                <c:pt idx="88">
                  <c:v>2.4087580643198225</c:v>
                </c:pt>
                <c:pt idx="89">
                  <c:v>2.390386229849825</c:v>
                </c:pt>
                <c:pt idx="90">
                  <c:v>2.3717370567091676</c:v>
                </c:pt>
                <c:pt idx="91">
                  <c:v>2.352814541314668</c:v>
                </c:pt>
                <c:pt idx="92">
                  <c:v>2.3336229061778937</c:v>
                </c:pt>
                <c:pt idx="93">
                  <c:v>2.3141665983310262</c:v>
                </c:pt>
                <c:pt idx="94">
                  <c:v>2.2944502874778814</c:v>
                </c:pt>
                <c:pt idx="95">
                  <c:v>2.2744788638676456</c:v>
                </c:pt>
                <c:pt idx="96">
                  <c:v>2.254257435889347</c:v>
                </c:pt>
                <c:pt idx="97">
                  <c:v>2.2337913273855508</c:v>
                </c:pt>
                <c:pt idx="98">
                  <c:v>2.2130860746842504</c:v>
                </c:pt>
                <c:pt idx="99">
                  <c:v>2.192147423348425</c:v>
                </c:pt>
                <c:pt idx="100">
                  <c:v>2.170981324643238</c:v>
                </c:pt>
                <c:pt idx="101">
                  <c:v>2.1495939317213666</c:v>
                </c:pt>
                <c:pt idx="102">
                  <c:v>2.127991595527507</c:v>
                </c:pt>
                <c:pt idx="103">
                  <c:v>2.1061808604236</c:v>
                </c:pt>
                <c:pt idx="104">
                  <c:v>2.084168459536899</c:v>
                </c:pt>
                <c:pt idx="105">
                  <c:v>2.0619613098335465</c:v>
                </c:pt>
                <c:pt idx="106">
                  <c:v>2.0395665069208775</c:v>
                </c:pt>
                <c:pt idx="107">
                  <c:v>2.0169913195822464</c:v>
                </c:pt>
                <c:pt idx="108">
                  <c:v>1.9942431840487225</c:v>
                </c:pt>
                <c:pt idx="109">
                  <c:v>1.9713296980125812</c:v>
                </c:pt>
                <c:pt idx="110">
                  <c:v>1.9482586143880787</c:v>
                </c:pt>
                <c:pt idx="111">
                  <c:v>1.9250378348255688</c:v>
                </c:pt>
                <c:pt idx="112">
                  <c:v>1.9016754029855787</c:v>
                </c:pt>
                <c:pt idx="113">
                  <c:v>1.8781794975800303</c:v>
                </c:pt>
                <c:pt idx="114">
                  <c:v>1.8545584251883303</c:v>
                </c:pt>
                <c:pt idx="115">
                  <c:v>1.8308206128566233</c:v>
                </c:pt>
                <c:pt idx="116">
                  <c:v>1.8069746004890157</c:v>
                </c:pt>
                <c:pt idx="117">
                  <c:v>1.7830290330401155</c:v>
                </c:pt>
                <c:pt idx="118">
                  <c:v>1.7589926525187627</c:v>
                </c:pt>
                <c:pt idx="119">
                  <c:v>1.7348742898132916</c:v>
                </c:pt>
                <c:pt idx="120">
                  <c:v>1.7106828563491896</c:v>
                </c:pt>
                <c:pt idx="121">
                  <c:v>1.6864273355904653</c:v>
                </c:pt>
                <c:pt idx="122">
                  <c:v>1.6621167743964966</c:v>
                </c:pt>
                <c:pt idx="123">
                  <c:v>1.6377602742465536</c:v>
                </c:pt>
                <c:pt idx="124">
                  <c:v>1.613366982344621</c:v>
                </c:pt>
                <c:pt idx="125">
                  <c:v>1.5889460826175053</c:v>
                </c:pt>
                <c:pt idx="126">
                  <c:v>1.5645067866195967</c:v>
                </c:pt>
                <c:pt idx="127">
                  <c:v>1.5400583243579886</c:v>
                </c:pt>
                <c:pt idx="128">
                  <c:v>1.5156099350519527</c:v>
                </c:pt>
                <c:pt idx="129">
                  <c:v>1.491170857841081</c:v>
                </c:pt>
                <c:pt idx="130">
                  <c:v>1.4667503224566272</c:v>
                </c:pt>
                <c:pt idx="131">
                  <c:v>1.4423575398708297</c:v>
                </c:pt>
                <c:pt idx="132">
                  <c:v>1.4180016929391654</c:v>
                </c:pt>
                <c:pt idx="133">
                  <c:v>1.3936919270506687</c:v>
                </c:pt>
                <c:pt idx="134">
                  <c:v>1.3694373408015477</c:v>
                </c:pt>
                <c:pt idx="135">
                  <c:v>1.3452469767074473</c:v>
                </c:pt>
                <c:pt idx="136">
                  <c:v>1.3211298119697426</c:v>
                </c:pt>
                <c:pt idx="137">
                  <c:v>1.2970947493112832</c:v>
                </c:pt>
                <c:pt idx="138">
                  <c:v>1.2731506078969808</c:v>
                </c:pt>
                <c:pt idx="139">
                  <c:v>1.2493061143545903</c:v>
                </c:pt>
                <c:pt idx="140">
                  <c:v>1.2255698939109392</c:v>
                </c:pt>
                <c:pt idx="141">
                  <c:v>1.2019504616587335</c:v>
                </c:pt>
                <c:pt idx="142">
                  <c:v>1.1784562139689125</c:v>
                </c:pt>
                <c:pt idx="143">
                  <c:v>1.1550954200633115</c:v>
                </c:pt>
                <c:pt idx="144">
                  <c:v>1.1318762137621667</c:v>
                </c:pt>
                <c:pt idx="145">
                  <c:v>1.108806585420711</c:v>
                </c:pt>
                <c:pt idx="146">
                  <c:v>1.0858943740688098</c:v>
                </c:pt>
                <c:pt idx="147">
                  <c:v>1.0631472597672231</c:v>
                </c:pt>
                <c:pt idx="148">
                  <c:v>1.0405727561937188</c:v>
                </c:pt>
                <c:pt idx="149">
                  <c:v>1.018178203471823</c:v>
                </c:pt>
                <c:pt idx="150">
                  <c:v>0.9959707612545607</c:v>
                </c:pt>
                <c:pt idx="151">
                  <c:v>0.9739574020750466</c:v>
                </c:pt>
                <c:pt idx="152">
                  <c:v>0.9521449049752739</c:v>
                </c:pt>
                <c:pt idx="153">
                  <c:v>0.9305398494239014</c:v>
                </c:pt>
                <c:pt idx="154">
                  <c:v>0.9091486095332708</c:v>
                </c:pt>
                <c:pt idx="155">
                  <c:v>0.8879773485852749</c:v>
                </c:pt>
                <c:pt idx="156">
                  <c:v>0.8670320138750717</c:v>
                </c:pt>
                <c:pt idx="157">
                  <c:v>0.8463183318809941</c:v>
                </c:pt>
                <c:pt idx="158">
                  <c:v>0.8258418037683142</c:v>
                </c:pt>
                <c:pt idx="159">
                  <c:v>0.8056077012338335</c:v>
                </c:pt>
                <c:pt idx="160">
                  <c:v>0.785621062697557</c:v>
                </c:pt>
                <c:pt idx="161">
                  <c:v>0.7658866898469596</c:v>
                </c:pt>
                <c:pt idx="162">
                  <c:v>0.7464091445386276</c:v>
                </c:pt>
                <c:pt idx="163">
                  <c:v>0.7271927460612676</c:v>
                </c:pt>
                <c:pt idx="164">
                  <c:v>0.7082415687633354</c:v>
                </c:pt>
                <c:pt idx="165">
                  <c:v>0.6895594400477176</c:v>
                </c:pt>
                <c:pt idx="166">
                  <c:v>0.6711499387351476</c:v>
                </c:pt>
                <c:pt idx="167">
                  <c:v>0.6530163937972154</c:v>
                </c:pt>
                <c:pt idx="168">
                  <c:v>0.6351618834590516</c:v>
                </c:pt>
                <c:pt idx="169">
                  <c:v>0.6175892346709702</c:v>
                </c:pt>
                <c:pt idx="170">
                  <c:v>0.6003010229475567</c:v>
                </c:pt>
                <c:pt idx="171">
                  <c:v>0.5832995725719066</c:v>
                </c:pt>
                <c:pt idx="172">
                  <c:v>0.5665869571619402</c:v>
                </c:pt>
                <c:pt idx="173">
                  <c:v>0.5501650005949457</c:v>
                </c:pt>
                <c:pt idx="174">
                  <c:v>0.5340352782857503</c:v>
                </c:pt>
                <c:pt idx="175">
                  <c:v>0.5181991188131705</c:v>
                </c:pt>
                <c:pt idx="176">
                  <c:v>0.5026576058886678</c:v>
                </c:pt>
                <c:pt idx="177">
                  <c:v>0.48741158066042656</c:v>
                </c:pt>
                <c:pt idx="178">
                  <c:v>0.4724616443453836</c:v>
                </c:pt>
                <c:pt idx="179">
                  <c:v>0.4578081611810707</c:v>
                </c:pt>
                <c:pt idx="180">
                  <c:v>0.443451261688491</c:v>
                </c:pt>
                <c:pt idx="181">
                  <c:v>0.4293908462366375</c:v>
                </c:pt>
                <c:pt idx="182">
                  <c:v>0.4156265888986719</c:v>
                </c:pt>
                <c:pt idx="183">
                  <c:v>0.4021579415892246</c:v>
                </c:pt>
                <c:pt idx="184">
                  <c:v>0.3889841384717554</c:v>
                </c:pt>
                <c:pt idx="185">
                  <c:v>0.3761042006244145</c:v>
                </c:pt>
                <c:pt idx="186">
                  <c:v>0.36351694095239045</c:v>
                </c:pt>
                <c:pt idx="187">
                  <c:v>0.35122096933430536</c:v>
                </c:pt>
                <c:pt idx="188">
                  <c:v>0.33921469798982773</c:v>
                </c:pt>
                <c:pt idx="189">
                  <c:v>0.3274963470553306</c:v>
                </c:pt>
                <c:pt idx="190">
                  <c:v>0.31606395035410095</c:v>
                </c:pt>
                <c:pt idx="191">
                  <c:v>0.3049153613473425</c:v>
                </c:pt>
                <c:pt idx="192">
                  <c:v>0.29404825925197364</c:v>
                </c:pt>
                <c:pt idx="193">
                  <c:v>0.28346015531103125</c:v>
                </c:pt>
                <c:pt idx="194">
                  <c:v>0.27314839920233647</c:v>
                </c:pt>
                <c:pt idx="195">
                  <c:v>0.2631101855709664</c:v>
                </c:pt>
                <c:pt idx="196">
                  <c:v>0.2533425606709962</c:v>
                </c:pt>
                <c:pt idx="197">
                  <c:v>0.24384242910195292</c:v>
                </c:pt>
                <c:pt idx="198">
                  <c:v>0.23460656062541385</c:v>
                </c:pt>
                <c:pt idx="199">
                  <c:v>0.22563159704724203</c:v>
                </c:pt>
                <c:pt idx="200">
                  <c:v>0.21691405915102413</c:v>
                </c:pt>
                <c:pt idx="201">
                  <c:v>0.2084503536684035</c:v>
                </c:pt>
                <c:pt idx="202">
                  <c:v>0.20023678027215697</c:v>
                </c:pt>
                <c:pt idx="203">
                  <c:v>0.19226953857806106</c:v>
                </c:pt>
                <c:pt idx="204">
                  <c:v>0.18454473514182165</c:v>
                </c:pt>
                <c:pt idx="205">
                  <c:v>0.17705839043760355</c:v>
                </c:pt>
                <c:pt idx="206">
                  <c:v>0.16980644580499715</c:v>
                </c:pt>
                <c:pt idx="207">
                  <c:v>0.1627847703515824</c:v>
                </c:pt>
                <c:pt idx="208">
                  <c:v>0.15598916779860708</c:v>
                </c:pt>
                <c:pt idx="209">
                  <c:v>0.1494153832576878</c:v>
                </c:pt>
                <c:pt idx="210">
                  <c:v>0.1430591099268455</c:v>
                </c:pt>
                <c:pt idx="211">
                  <c:v>0.13691599569462864</c:v>
                </c:pt>
                <c:pt idx="212">
                  <c:v>0.13098164964153608</c:v>
                </c:pt>
                <c:pt idx="213">
                  <c:v>0.1252516484284286</c:v>
                </c:pt>
                <c:pt idx="214">
                  <c:v>0.11972154256212192</c:v>
                </c:pt>
                <c:pt idx="215">
                  <c:v>0.1143868625288664</c:v>
                </c:pt>
                <c:pt idx="216">
                  <c:v>0.10924312478695306</c:v>
                </c:pt>
                <c:pt idx="217">
                  <c:v>0.10428583761022828</c:v>
                </c:pt>
                <c:pt idx="218">
                  <c:v>0.09951050677485772</c:v>
                </c:pt>
                <c:pt idx="219">
                  <c:v>0.09491264108224379</c:v>
                </c:pt>
                <c:pt idx="220">
                  <c:v>0.09048775771157208</c:v>
                </c:pt>
                <c:pt idx="221">
                  <c:v>0.08623138739604394</c:v>
                </c:pt>
                <c:pt idx="222">
                  <c:v>0.08213907941742749</c:v>
                </c:pt>
                <c:pt idx="223">
                  <c:v>0.07820640641414513</c:v>
                </c:pt>
                <c:pt idx="224">
                  <c:v>0.07442896899869544</c:v>
                </c:pt>
                <c:pt idx="225">
                  <c:v>0.0708024001807851</c:v>
                </c:pt>
                <c:pt idx="226">
                  <c:v>0.06732236959312081</c:v>
                </c:pt>
                <c:pt idx="227">
                  <c:v>0.06398458751738019</c:v>
                </c:pt>
                <c:pt idx="228">
                  <c:v>0.060784808708437776</c:v>
                </c:pt>
                <c:pt idx="229">
                  <c:v>0.057718836015474985</c:v>
                </c:pt>
                <c:pt idx="230">
                  <c:v>0.05478252379914019</c:v>
                </c:pt>
                <c:pt idx="231">
                  <c:v>0.05197178114445193</c:v>
                </c:pt>
                <c:pt idx="232">
                  <c:v>0.04928257486965043</c:v>
                </c:pt>
                <c:pt idx="233">
                  <c:v>0.046710932331699255</c:v>
                </c:pt>
                <c:pt idx="234">
                  <c:v>0.044252944029619365</c:v>
                </c:pt>
                <c:pt idx="235">
                  <c:v>0.041904766007299046</c:v>
                </c:pt>
                <c:pt idx="236">
                  <c:v>0.03966262205786806</c:v>
                </c:pt>
                <c:pt idx="237">
                  <c:v>0.03752280573214718</c:v>
                </c:pt>
                <c:pt idx="238">
                  <c:v>0.035481682154087264</c:v>
                </c:pt>
                <c:pt idx="239">
                  <c:v>0.033535689646493894</c:v>
                </c:pt>
                <c:pt idx="240">
                  <c:v>0.03168134117069307</c:v>
                </c:pt>
                <c:pt idx="241">
                  <c:v>0.029915225584130647</c:v>
                </c:pt>
                <c:pt idx="242">
                  <c:v>0.02823400872021197</c:v>
                </c:pt>
                <c:pt idx="243">
                  <c:v>0.026634434294979165</c:v>
                </c:pt>
                <c:pt idx="244">
                  <c:v>0.025113324645490383</c:v>
                </c:pt>
                <c:pt idx="245">
                  <c:v>0.023667581305008973</c:v>
                </c:pt>
                <c:pt idx="246">
                  <c:v>0.022294185420330195</c:v>
                </c:pt>
                <c:pt idx="247">
                  <c:v>0.02099019801676874</c:v>
                </c:pt>
                <c:pt idx="248">
                  <c:v>0.019752760116503214</c:v>
                </c:pt>
                <c:pt idx="249">
                  <c:v>0.01857909271612239</c:v>
                </c:pt>
                <c:pt idx="250">
                  <c:v>0.017466496629344408</c:v>
                </c:pt>
                <c:pt idx="251">
                  <c:v>0.01641235220098322</c:v>
                </c:pt>
                <c:pt idx="252">
                  <c:v>0.015414118898318077</c:v>
                </c:pt>
                <c:pt idx="253">
                  <c:v>0.014469334786081142</c:v>
                </c:pt>
                <c:pt idx="254">
                  <c:v>0.013575615891317415</c:v>
                </c:pt>
                <c:pt idx="255">
                  <c:v>0.012730655464388702</c:v>
                </c:pt>
                <c:pt idx="256">
                  <c:v>0.011932223142392381</c:v>
                </c:pt>
                <c:pt idx="257">
                  <c:v>0.01117816402124518</c:v>
                </c:pt>
                <c:pt idx="258">
                  <c:v>0.010466397642643807</c:v>
                </c:pt>
                <c:pt idx="259">
                  <c:v>0.009794916902058626</c:v>
                </c:pt>
                <c:pt idx="260">
                  <c:v>0.009161786883844725</c:v>
                </c:pt>
                <c:pt idx="261">
                  <c:v>0.008565143629467156</c:v>
                </c:pt>
                <c:pt idx="262">
                  <c:v>0.008003192844735545</c:v>
                </c:pt>
                <c:pt idx="263">
                  <c:v>0.0074742085518278</c:v>
                </c:pt>
                <c:pt idx="264">
                  <c:v>0.006976531691754873</c:v>
                </c:pt>
                <c:pt idx="265">
                  <c:v>0.006508568682779272</c:v>
                </c:pt>
                <c:pt idx="266">
                  <c:v>0.006068789940150044</c:v>
                </c:pt>
                <c:pt idx="267">
                  <c:v>0.005655728362357544</c:v>
                </c:pt>
                <c:pt idx="268">
                  <c:v>0.005267977788943521</c:v>
                </c:pt>
                <c:pt idx="269">
                  <c:v>0.0049041914347262815</c:v>
                </c:pt>
                <c:pt idx="270">
                  <c:v>0.004563080305118917</c:v>
                </c:pt>
                <c:pt idx="271">
                  <c:v>0.004243411597030591</c:v>
                </c:pt>
                <c:pt idx="272">
                  <c:v>0.0039440070896485865</c:v>
                </c:pt>
                <c:pt idx="273">
                  <c:v>0.003663741529202599</c:v>
                </c:pt>
                <c:pt idx="274">
                  <c:v>0.0034015410116135774</c:v>
                </c:pt>
                <c:pt idx="275">
                  <c:v>0.0031563813667282526</c:v>
                </c:pt>
                <c:pt idx="276">
                  <c:v>0.002927286547638145</c:v>
                </c:pt>
                <c:pt idx="277">
                  <c:v>0.002713327028378905</c:v>
                </c:pt>
                <c:pt idx="278">
                  <c:v>0.0025136182131033575</c:v>
                </c:pt>
                <c:pt idx="279">
                  <c:v>0.0023273188596201057</c:v>
                </c:pt>
                <c:pt idx="280">
                  <c:v>0.0021536295199896804</c:v>
                </c:pt>
                <c:pt idx="281">
                  <c:v>0.001991791000672827</c:v>
                </c:pt>
                <c:pt idx="282">
                  <c:v>0.0018410828445309551</c:v>
                </c:pt>
                <c:pt idx="283">
                  <c:v>0.001700821836787627</c:v>
                </c:pt>
                <c:pt idx="284">
                  <c:v>0.0015703605368729647</c:v>
                </c:pt>
                <c:pt idx="285">
                  <c:v>0.001449085837890243</c:v>
                </c:pt>
                <c:pt idx="286">
                  <c:v>0.0013364175552660546</c:v>
                </c:pt>
                <c:pt idx="287">
                  <c:v>0.0012318070459731176</c:v>
                </c:pt>
                <c:pt idx="288">
                  <c:v>0.0011347358595476854</c:v>
                </c:pt>
                <c:pt idx="289">
                  <c:v>0.0010447144219626826</c:v>
                </c:pt>
                <c:pt idx="290">
                  <c:v>0.0009612807532627039</c:v>
                </c:pt>
                <c:pt idx="291">
                  <c:v>0.0008839992197184947</c:v>
                </c:pt>
                <c:pt idx="292">
                  <c:v>0.0008124593211166278</c:v>
                </c:pt>
                <c:pt idx="293">
                  <c:v>0.0007462745136646923</c:v>
                </c:pt>
                <c:pt idx="294">
                  <c:v>0.0006850810688638208</c:v>
                </c:pt>
                <c:pt idx="295">
                  <c:v>0.0006285369685787197</c:v>
                </c:pt>
                <c:pt idx="296">
                  <c:v>0.0005763208364205216</c:v>
                </c:pt>
                <c:pt idx="297">
                  <c:v>0.0005281309054498976</c:v>
                </c:pt>
                <c:pt idx="298">
                  <c:v>0.0004836840221068118</c:v>
                </c:pt>
                <c:pt idx="299">
                  <c:v>0.00044271468617910743</c:v>
                </c:pt>
                <c:pt idx="300">
                  <c:v>0.0004049741265345386</c:v>
                </c:pt>
                <c:pt idx="301">
                  <c:v>0.00037022941226010574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'[1]Tabelle1'!$B$7</c:f>
              <c:strCache>
                <c:ptCount val="1"/>
                <c:pt idx="0">
                  <c:v>xb=xa-t2xa (0,1)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'[1]Tabelle1'!$A$8:$A$39</c:f>
              <c:numCache>
                <c:ptCount val="3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  <c:pt idx="12">
                  <c:v>1.0999999999999999</c:v>
                </c:pt>
                <c:pt idx="13">
                  <c:v>1.2</c:v>
                </c:pt>
                <c:pt idx="14">
                  <c:v>1.3</c:v>
                </c:pt>
                <c:pt idx="15">
                  <c:v>1.4000000000000001</c:v>
                </c:pt>
                <c:pt idx="16">
                  <c:v>1.5000000000000002</c:v>
                </c:pt>
                <c:pt idx="17">
                  <c:v>1.6000000000000003</c:v>
                </c:pt>
                <c:pt idx="18">
                  <c:v>1.7000000000000004</c:v>
                </c:pt>
                <c:pt idx="19">
                  <c:v>1.8000000000000005</c:v>
                </c:pt>
                <c:pt idx="20">
                  <c:v>1.9000000000000006</c:v>
                </c:pt>
                <c:pt idx="21">
                  <c:v>2.0000000000000004</c:v>
                </c:pt>
                <c:pt idx="22">
                  <c:v>2.1000000000000005</c:v>
                </c:pt>
                <c:pt idx="23">
                  <c:v>2.2000000000000006</c:v>
                </c:pt>
                <c:pt idx="24">
                  <c:v>2.3000000000000007</c:v>
                </c:pt>
                <c:pt idx="25">
                  <c:v>2.400000000000001</c:v>
                </c:pt>
                <c:pt idx="26">
                  <c:v>2.500000000000001</c:v>
                </c:pt>
                <c:pt idx="27">
                  <c:v>2.600000000000001</c:v>
                </c:pt>
                <c:pt idx="28">
                  <c:v>2.700000000000001</c:v>
                </c:pt>
                <c:pt idx="29">
                  <c:v>2.800000000000001</c:v>
                </c:pt>
                <c:pt idx="30">
                  <c:v>2.9000000000000012</c:v>
                </c:pt>
                <c:pt idx="31">
                  <c:v>3.0000000000000013</c:v>
                </c:pt>
              </c:numCache>
            </c:numRef>
          </c:xVal>
          <c:yVal>
            <c:numRef>
              <c:f>'[1]Tabelle1'!$B$8:$B$39</c:f>
              <c:numCache>
                <c:ptCount val="32"/>
                <c:pt idx="1">
                  <c:v>3</c:v>
                </c:pt>
                <c:pt idx="2">
                  <c:v>2.997</c:v>
                </c:pt>
                <c:pt idx="3">
                  <c:v>2.9850119999999998</c:v>
                </c:pt>
                <c:pt idx="4">
                  <c:v>2.958146892</c:v>
                </c:pt>
                <c:pt idx="5">
                  <c:v>2.910816541728</c:v>
                </c:pt>
                <c:pt idx="6">
                  <c:v>2.8380461281848</c:v>
                </c:pt>
                <c:pt idx="7">
                  <c:v>2.7358764675701472</c:v>
                </c:pt>
                <c:pt idx="8">
                  <c:v>2.60181852065921</c:v>
                </c:pt>
                <c:pt idx="9">
                  <c:v>2.435302135337021</c:v>
                </c:pt>
                <c:pt idx="10">
                  <c:v>2.2380426623747223</c:v>
                </c:pt>
                <c:pt idx="11">
                  <c:v>2.01423839613725</c:v>
                </c:pt>
                <c:pt idx="12">
                  <c:v>1.7705155502046426</c:v>
                </c:pt>
                <c:pt idx="13">
                  <c:v>1.515561310975174</c:v>
                </c:pt>
                <c:pt idx="14">
                  <c:v>1.2594314494203696</c:v>
                </c:pt>
                <c:pt idx="15">
                  <c:v>1.0125828853339771</c:v>
                </c:pt>
                <c:pt idx="16">
                  <c:v>0.7847517361338322</c:v>
                </c:pt>
                <c:pt idx="17">
                  <c:v>0.5838552916835711</c:v>
                </c:pt>
                <c:pt idx="18">
                  <c:v>0.415121112387019</c:v>
                </c:pt>
                <c:pt idx="19">
                  <c:v>0.28062187197362476</c:v>
                </c:pt>
                <c:pt idx="20">
                  <c:v>0.17931737619114616</c:v>
                </c:pt>
                <c:pt idx="21">
                  <c:v>0.10759042571468766</c:v>
                </c:pt>
                <c:pt idx="22">
                  <c:v>0.06014304797451038</c:v>
                </c:pt>
                <c:pt idx="23">
                  <c:v>0.031033812754847342</c:v>
                </c:pt>
                <c:pt idx="24">
                  <c:v>0.014616925807533085</c:v>
                </c:pt>
                <c:pt idx="25">
                  <c:v>0.006197576542394022</c:v>
                </c:pt>
                <c:pt idx="26">
                  <c:v>0.002324091203397755</c:v>
                </c:pt>
                <c:pt idx="27">
                  <c:v>0.0007530055499008715</c:v>
                </c:pt>
                <c:pt idx="28">
                  <c:v>0.00020406450402313573</c:v>
                </c:pt>
                <c:pt idx="29">
                  <c:v>4.40779328689972E-05</c:v>
                </c:pt>
                <c:pt idx="30">
                  <c:v>7.008391326170522E-06</c:v>
                </c:pt>
                <c:pt idx="31">
                  <c:v>7.008391326170468E-07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'[1]Tabelle1'!$D$7</c:f>
              <c:strCache>
                <c:ptCount val="1"/>
                <c:pt idx="0">
                  <c:v>xb=xa-t2xa (0,05)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'[1]Tabelle1'!$C$8:$C$69</c:f>
              <c:numCache>
                <c:ptCount val="62"/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0.15000000000000002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0.39999999999999997</c:v>
                </c:pt>
                <c:pt idx="10">
                  <c:v>0.44999999999999996</c:v>
                </c:pt>
                <c:pt idx="11">
                  <c:v>0.49999999999999994</c:v>
                </c:pt>
                <c:pt idx="12">
                  <c:v>0.5499999999999999</c:v>
                </c:pt>
                <c:pt idx="13">
                  <c:v>0.6</c:v>
                </c:pt>
                <c:pt idx="14">
                  <c:v>0.65</c:v>
                </c:pt>
                <c:pt idx="15">
                  <c:v>0.7000000000000001</c:v>
                </c:pt>
                <c:pt idx="16">
                  <c:v>0.7500000000000001</c:v>
                </c:pt>
                <c:pt idx="17">
                  <c:v>0.8000000000000002</c:v>
                </c:pt>
                <c:pt idx="18">
                  <c:v>0.8500000000000002</c:v>
                </c:pt>
                <c:pt idx="19">
                  <c:v>0.9000000000000002</c:v>
                </c:pt>
                <c:pt idx="20">
                  <c:v>0.9500000000000003</c:v>
                </c:pt>
                <c:pt idx="21">
                  <c:v>1.0000000000000002</c:v>
                </c:pt>
                <c:pt idx="22">
                  <c:v>1.0500000000000003</c:v>
                </c:pt>
                <c:pt idx="23">
                  <c:v>1.1000000000000003</c:v>
                </c:pt>
                <c:pt idx="24">
                  <c:v>1.1500000000000004</c:v>
                </c:pt>
                <c:pt idx="25">
                  <c:v>1.2000000000000004</c:v>
                </c:pt>
                <c:pt idx="26">
                  <c:v>1.2500000000000004</c:v>
                </c:pt>
                <c:pt idx="27">
                  <c:v>1.3000000000000005</c:v>
                </c:pt>
                <c:pt idx="28">
                  <c:v>1.3500000000000005</c:v>
                </c:pt>
                <c:pt idx="29">
                  <c:v>1.4000000000000006</c:v>
                </c:pt>
                <c:pt idx="30">
                  <c:v>1.4500000000000006</c:v>
                </c:pt>
                <c:pt idx="31">
                  <c:v>1.5000000000000007</c:v>
                </c:pt>
                <c:pt idx="32">
                  <c:v>1.5500000000000007</c:v>
                </c:pt>
                <c:pt idx="33">
                  <c:v>1.6000000000000008</c:v>
                </c:pt>
                <c:pt idx="34">
                  <c:v>1.6500000000000008</c:v>
                </c:pt>
                <c:pt idx="35">
                  <c:v>1.7000000000000008</c:v>
                </c:pt>
                <c:pt idx="36">
                  <c:v>1.7500000000000009</c:v>
                </c:pt>
                <c:pt idx="37">
                  <c:v>1.800000000000001</c:v>
                </c:pt>
                <c:pt idx="38">
                  <c:v>1.850000000000001</c:v>
                </c:pt>
                <c:pt idx="39">
                  <c:v>1.900000000000001</c:v>
                </c:pt>
                <c:pt idx="40">
                  <c:v>1.950000000000001</c:v>
                </c:pt>
                <c:pt idx="41">
                  <c:v>2.000000000000001</c:v>
                </c:pt>
                <c:pt idx="42">
                  <c:v>2.0500000000000007</c:v>
                </c:pt>
                <c:pt idx="43">
                  <c:v>2.1000000000000005</c:v>
                </c:pt>
                <c:pt idx="44">
                  <c:v>2.1500000000000004</c:v>
                </c:pt>
                <c:pt idx="45">
                  <c:v>2.2</c:v>
                </c:pt>
                <c:pt idx="46">
                  <c:v>2.25</c:v>
                </c:pt>
                <c:pt idx="47">
                  <c:v>2.3</c:v>
                </c:pt>
                <c:pt idx="48">
                  <c:v>2.3499999999999996</c:v>
                </c:pt>
                <c:pt idx="49">
                  <c:v>2.3999999999999995</c:v>
                </c:pt>
                <c:pt idx="50">
                  <c:v>2.4499999999999993</c:v>
                </c:pt>
                <c:pt idx="51">
                  <c:v>2.499999999999999</c:v>
                </c:pt>
                <c:pt idx="52">
                  <c:v>2.549999999999999</c:v>
                </c:pt>
                <c:pt idx="53">
                  <c:v>2.5999999999999988</c:v>
                </c:pt>
                <c:pt idx="54">
                  <c:v>2.6499999999999986</c:v>
                </c:pt>
                <c:pt idx="55">
                  <c:v>2.6999999999999984</c:v>
                </c:pt>
                <c:pt idx="56">
                  <c:v>2.7499999999999982</c:v>
                </c:pt>
                <c:pt idx="57">
                  <c:v>2.799999999999998</c:v>
                </c:pt>
                <c:pt idx="58">
                  <c:v>2.849999999999998</c:v>
                </c:pt>
                <c:pt idx="59">
                  <c:v>2.8999999999999977</c:v>
                </c:pt>
                <c:pt idx="60">
                  <c:v>2.9499999999999975</c:v>
                </c:pt>
                <c:pt idx="61">
                  <c:v>2.9999999999999973</c:v>
                </c:pt>
              </c:numCache>
            </c:numRef>
          </c:xVal>
          <c:yVal>
            <c:numRef>
              <c:f>'[1]Tabelle1'!$D$8:$D$69</c:f>
              <c:numCache>
                <c:ptCount val="62"/>
                <c:pt idx="1">
                  <c:v>3</c:v>
                </c:pt>
                <c:pt idx="2">
                  <c:v>2.999625</c:v>
                </c:pt>
                <c:pt idx="3">
                  <c:v>2.9981251875</c:v>
                </c:pt>
                <c:pt idx="4">
                  <c:v>2.9947522966640623</c:v>
                </c:pt>
                <c:pt idx="5">
                  <c:v>2.9887627920707343</c:v>
                </c:pt>
                <c:pt idx="6">
                  <c:v>2.979422908345513</c:v>
                </c:pt>
                <c:pt idx="7">
                  <c:v>2.966015505257958</c:v>
                </c:pt>
                <c:pt idx="8">
                  <c:v>2.9478486602882534</c:v>
                </c:pt>
                <c:pt idx="9">
                  <c:v>2.9242658710059475</c:v>
                </c:pt>
                <c:pt idx="10">
                  <c:v>2.8946576790620124</c:v>
                </c:pt>
                <c:pt idx="11">
                  <c:v>2.8584744580737373</c:v>
                </c:pt>
                <c:pt idx="12">
                  <c:v>2.815240031895372</c:v>
                </c:pt>
                <c:pt idx="13">
                  <c:v>2.7645657113212554</c:v>
                </c:pt>
                <c:pt idx="14">
                  <c:v>2.7061642606695937</c:v>
                </c:pt>
                <c:pt idx="15">
                  <c:v>2.6398632362831886</c:v>
                </c:pt>
                <c:pt idx="16">
                  <c:v>2.565617082762724</c:v>
                </c:pt>
                <c:pt idx="17">
                  <c:v>2.483517336114317</c:v>
                </c:pt>
                <c:pt idx="18">
                  <c:v>2.393800272347187</c:v>
                </c:pt>
                <c:pt idx="19">
                  <c:v>2.296851361317126</c:v>
                </c:pt>
                <c:pt idx="20">
                  <c:v>2.193205943637691</c:v>
                </c:pt>
                <c:pt idx="21">
                  <c:v>2.083545646455806</c:v>
                </c:pt>
                <c:pt idx="22">
                  <c:v>1.9686901926949298</c:v>
                </c:pt>
                <c:pt idx="23">
                  <c:v>1.8495844360368865</c:v>
                </c:pt>
                <c:pt idx="24">
                  <c:v>1.7272806652039474</c:v>
                </c:pt>
                <c:pt idx="25">
                  <c:v>1.6029164573092631</c:v>
                </c:pt>
                <c:pt idx="26">
                  <c:v>1.477688609081977</c:v>
                </c:pt>
                <c:pt idx="27">
                  <c:v>1.35282392161455</c:v>
                </c:pt>
                <c:pt idx="28">
                  <c:v>1.229547841757424</c:v>
                </c:pt>
                <c:pt idx="29">
                  <c:v>1.1090521532651962</c:v>
                </c:pt>
                <c:pt idx="30">
                  <c:v>0.9924630456531924</c:v>
                </c:pt>
                <c:pt idx="31">
                  <c:v>0.8808109530172081</c:v>
                </c:pt>
                <c:pt idx="32">
                  <c:v>0.7750035372860159</c:v>
                </c:pt>
                <c:pt idx="33">
                  <c:v>0.6758030845134058</c:v>
                </c:pt>
                <c:pt idx="34">
                  <c:v>0.5838093896340183</c:v>
                </c:pt>
                <c:pt idx="35">
                  <c:v>0.49944893283190256</c:v>
                </c:pt>
                <c:pt idx="36">
                  <c:v>0.4229708149920174</c:v>
                </c:pt>
                <c:pt idx="37">
                  <c:v>0.3544495429633105</c:v>
                </c:pt>
                <c:pt idx="38">
                  <c:v>0.2937943649237139</c:v>
                </c:pt>
                <c:pt idx="39">
                  <c:v>0.2407644820549835</c:v>
                </c:pt>
                <c:pt idx="40">
                  <c:v>0.19498913490427972</c:v>
                </c:pt>
                <c:pt idx="41">
                  <c:v>0.15599130792342375</c:v>
                </c:pt>
                <c:pt idx="42">
                  <c:v>0.12321363434601432</c:v>
                </c:pt>
                <c:pt idx="43">
                  <c:v>0.09604502797271815</c:v>
                </c:pt>
                <c:pt idx="44">
                  <c:v>0.07384662088252365</c:v>
                </c:pt>
                <c:pt idx="45">
                  <c:v>0.05597573862895293</c:v>
                </c:pt>
                <c:pt idx="46">
                  <c:v>0.041806879788499215</c:v>
                </c:pt>
                <c:pt idx="47">
                  <c:v>0.030748960084441175</c:v>
                </c:pt>
                <c:pt idx="48">
                  <c:v>0.022258403481124858</c:v>
                </c:pt>
                <c:pt idx="49">
                  <c:v>0.015847983278560903</c:v>
                </c:pt>
                <c:pt idx="50">
                  <c:v>0.011091607297082813</c:v>
                </c:pt>
                <c:pt idx="51">
                  <c:v>0.007625480016744436</c:v>
                </c:pt>
                <c:pt idx="52">
                  <c:v>0.005146245826300404</c:v>
                </c:pt>
                <c:pt idx="53">
                  <c:v>0.003406814737010869</c:v>
                </c:pt>
                <c:pt idx="54">
                  <c:v>0.0022105969124779287</c:v>
                </c:pt>
                <c:pt idx="55">
                  <c:v>0.0014048343378797246</c:v>
                </c:pt>
                <c:pt idx="56">
                  <c:v>0.0008736313538689545</c:v>
                </c:pt>
                <c:pt idx="57">
                  <c:v>0.0005311678631523247</c:v>
                </c:pt>
                <c:pt idx="58">
                  <c:v>0.0003154473147295872</c:v>
                </c:pt>
                <c:pt idx="59">
                  <c:v>0.00018280171888579598</c:v>
                </c:pt>
                <c:pt idx="60">
                  <c:v>0.00010326012095561413</c:v>
                </c:pt>
                <c:pt idx="61">
                  <c:v>5.679306652558785E-05</c:v>
                </c:pt>
              </c:numCache>
            </c:numRef>
          </c:yVal>
          <c:smooth val="0"/>
        </c:ser>
        <c:axId val="64220623"/>
        <c:axId val="41114696"/>
      </c:scatterChart>
      <c:val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14696"/>
        <c:crosses val="autoZero"/>
        <c:crossBetween val="midCat"/>
        <c:dispUnits/>
      </c:valAx>
      <c:valAx>
        <c:axId val="41114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20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"/>
          <c:y val="0.0665"/>
          <c:w val="0.4285"/>
          <c:h val="0.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525"/>
          <c:w val="0.979"/>
          <c:h val="0.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'[1]Tabelle1'!$F$7</c:f>
              <c:strCache>
                <c:ptCount val="1"/>
                <c:pt idx="0">
                  <c:v>xb=xa-t2xa (0,01)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'[1]Tabelle1'!$E$8:$E$109</c:f>
              <c:numCache>
                <c:ptCount val="102"/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1.0000000000000007</c:v>
                </c:pt>
              </c:numCache>
            </c:numRef>
          </c:xVal>
          <c:yVal>
            <c:numRef>
              <c:f>'[1]Tabelle1'!$F$8:$F$109</c:f>
              <c:numCache>
                <c:ptCount val="102"/>
                <c:pt idx="1">
                  <c:v>3</c:v>
                </c:pt>
                <c:pt idx="2">
                  <c:v>2.999997</c:v>
                </c:pt>
                <c:pt idx="3">
                  <c:v>2.999985000012</c:v>
                </c:pt>
                <c:pt idx="4">
                  <c:v>2.9999580001469996</c:v>
                </c:pt>
                <c:pt idx="5">
                  <c:v>2.999910000818997</c:v>
                </c:pt>
                <c:pt idx="6">
                  <c:v>2.9998350030689767</c:v>
                </c:pt>
                <c:pt idx="7">
                  <c:v>2.999727009008866</c:v>
                </c:pt>
                <c:pt idx="8">
                  <c:v>2.9995800223854245</c:v>
                </c:pt>
                <c:pt idx="9">
                  <c:v>2.9993880492639917</c:v>
                </c:pt>
                <c:pt idx="10">
                  <c:v>2.999145098832001</c:v>
                </c:pt>
                <c:pt idx="11">
                  <c:v>2.998845184322118</c:v>
                </c:pt>
                <c:pt idx="12">
                  <c:v>2.998482324054815</c:v>
                </c:pt>
                <c:pt idx="13">
                  <c:v>2.998050542600151</c:v>
                </c:pt>
                <c:pt idx="14">
                  <c:v>2.9975438720584515</c:v>
                </c:pt>
                <c:pt idx="15">
                  <c:v>2.9969563534595283</c:v>
                </c:pt>
                <c:pt idx="16">
                  <c:v>2.99628203828</c:v>
                </c:pt>
                <c:pt idx="17">
                  <c:v>2.9955149900782003</c:v>
                </c:pt>
                <c:pt idx="18">
                  <c:v>2.9946492862460676</c:v>
                </c:pt>
                <c:pt idx="19">
                  <c:v>2.993679019877324</c:v>
                </c:pt>
                <c:pt idx="20">
                  <c:v>2.992598301751148</c:v>
                </c:pt>
                <c:pt idx="21">
                  <c:v>2.991401262430448</c:v>
                </c:pt>
                <c:pt idx="22">
                  <c:v>2.990082054473716</c:v>
                </c:pt>
                <c:pt idx="23">
                  <c:v>2.9886348547593506</c:v>
                </c:pt>
                <c:pt idx="24">
                  <c:v>2.987053866921183</c:v>
                </c:pt>
                <c:pt idx="25">
                  <c:v>2.985333323893836</c:v>
                </c:pt>
                <c:pt idx="26">
                  <c:v>2.9834674905664023</c:v>
                </c:pt>
                <c:pt idx="27">
                  <c:v>2.9814506665427793</c:v>
                </c:pt>
                <c:pt idx="28">
                  <c:v>2.9792771890068694</c:v>
                </c:pt>
                <c:pt idx="29">
                  <c:v>2.976941435690688</c:v>
                </c:pt>
                <c:pt idx="30">
                  <c:v>2.974437827943272</c:v>
                </c:pt>
                <c:pt idx="31">
                  <c:v>2.971760833898123</c:v>
                </c:pt>
                <c:pt idx="32">
                  <c:v>2.9689049717367473</c:v>
                </c:pt>
                <c:pt idx="33">
                  <c:v>2.965864813045689</c:v>
                </c:pt>
                <c:pt idx="34">
                  <c:v>2.9626349862642822</c:v>
                </c:pt>
                <c:pt idx="35">
                  <c:v>2.9592101802201607</c:v>
                </c:pt>
                <c:pt idx="36">
                  <c:v>2.955585147749391</c:v>
                </c:pt>
                <c:pt idx="37">
                  <c:v>2.9517547093979077</c:v>
                </c:pt>
                <c:pt idx="38">
                  <c:v>2.947713757200742</c:v>
                </c:pt>
                <c:pt idx="39">
                  <c:v>2.9434572585353442</c:v>
                </c:pt>
                <c:pt idx="40">
                  <c:v>2.938980260045112</c:v>
                </c:pt>
                <c:pt idx="41">
                  <c:v>2.9342778916290397</c:v>
                </c:pt>
                <c:pt idx="42">
                  <c:v>2.9293453704932113</c:v>
                </c:pt>
                <c:pt idx="43">
                  <c:v>2.924178005259661</c:v>
                </c:pt>
                <c:pt idx="44">
                  <c:v>2.918771200127936</c:v>
                </c:pt>
                <c:pt idx="45">
                  <c:v>2.9131204590844884</c:v>
                </c:pt>
                <c:pt idx="46">
                  <c:v>2.907221390154842</c:v>
                </c:pt>
                <c:pt idx="47">
                  <c:v>2.9010697096932745</c:v>
                </c:pt>
                <c:pt idx="48">
                  <c:v>2.894661246704562</c:v>
                </c:pt>
                <c:pt idx="49">
                  <c:v>2.8879919471921545</c:v>
                </c:pt>
                <c:pt idx="50">
                  <c:v>2.881057878526946</c:v>
                </c:pt>
                <c:pt idx="51">
                  <c:v>2.873855233830629</c:v>
                </c:pt>
                <c:pt idx="52">
                  <c:v>2.8663803363674356</c:v>
                </c:pt>
                <c:pt idx="53">
                  <c:v>2.858629643937898</c:v>
                </c:pt>
                <c:pt idx="54">
                  <c:v>2.8505997532680767</c:v>
                </c:pt>
                <c:pt idx="55">
                  <c:v>2.842287404387547</c:v>
                </c:pt>
                <c:pt idx="56">
                  <c:v>2.8336894849892746</c:v>
                </c:pt>
                <c:pt idx="57">
                  <c:v>2.8248030347643485</c:v>
                </c:pt>
                <c:pt idx="58">
                  <c:v>2.815625249704399</c:v>
                </c:pt>
                <c:pt idx="59">
                  <c:v>2.8061534863643938</c:v>
                </c:pt>
                <c:pt idx="60">
                  <c:v>2.7963852660783592</c:v>
                </c:pt>
                <c:pt idx="61">
                  <c:v>2.786318279120477</c:v>
                </c:pt>
                <c:pt idx="62">
                  <c:v>2.77595038880387</c:v>
                </c:pt>
                <c:pt idx="63">
                  <c:v>2.765279635509308</c:v>
                </c:pt>
                <c:pt idx="64">
                  <c:v>2.7543042406359715</c:v>
                </c:pt>
                <c:pt idx="65">
                  <c:v>2.7430226104663267</c:v>
                </c:pt>
                <c:pt idx="66">
                  <c:v>2.7314333399371065</c:v>
                </c:pt>
                <c:pt idx="67">
                  <c:v>2.7195352163083406</c:v>
                </c:pt>
                <c:pt idx="68">
                  <c:v>2.7073272227223324</c:v>
                </c:pt>
                <c:pt idx="69">
                  <c:v>2.6948085416444645</c:v>
                </c:pt>
                <c:pt idx="70">
                  <c:v>2.681978558177695</c:v>
                </c:pt>
                <c:pt idx="71">
                  <c:v>2.6688368632426243</c:v>
                </c:pt>
                <c:pt idx="72">
                  <c:v>2.655383256615018</c:v>
                </c:pt>
                <c:pt idx="73">
                  <c:v>2.641617749812726</c:v>
                </c:pt>
                <c:pt idx="74">
                  <c:v>2.627540568823974</c:v>
                </c:pt>
                <c:pt idx="75">
                  <c:v>2.6131521566690936</c:v>
                </c:pt>
                <c:pt idx="76">
                  <c:v>2.5984531757878297</c:v>
                </c:pt>
                <c:pt idx="77">
                  <c:v>2.583444510244479</c:v>
                </c:pt>
                <c:pt idx="78">
                  <c:v>2.5681272677432396</c:v>
                </c:pt>
                <c:pt idx="79">
                  <c:v>2.55250278144629</c:v>
                </c:pt>
                <c:pt idx="80">
                  <c:v>2.5365726115872835</c:v>
                </c:pt>
                <c:pt idx="81">
                  <c:v>2.5203385468731248</c:v>
                </c:pt>
                <c:pt idx="82">
                  <c:v>2.50380260566709</c:v>
                </c:pt>
                <c:pt idx="83">
                  <c:v>2.4869670369465844</c:v>
                </c:pt>
                <c:pt idx="84">
                  <c:v>2.4698343210290594</c:v>
                </c:pt>
                <c:pt idx="85">
                  <c:v>2.452407170059878</c:v>
                </c:pt>
                <c:pt idx="86">
                  <c:v>2.4346885282561956</c:v>
                </c:pt>
                <c:pt idx="87">
                  <c:v>2.4166815719012127</c:v>
                </c:pt>
                <c:pt idx="88">
                  <c:v>2.3983897090834922</c:v>
                </c:pt>
                <c:pt idx="89">
                  <c:v>2.3798165791763495</c:v>
                </c:pt>
                <c:pt idx="90">
                  <c:v>2.3609660520526936</c:v>
                </c:pt>
                <c:pt idx="91">
                  <c:v>2.3418422270310666</c:v>
                </c:pt>
                <c:pt idx="92">
                  <c:v>2.3224494315490225</c:v>
                </c:pt>
                <c:pt idx="93">
                  <c:v>2.3027922195603914</c:v>
                </c:pt>
                <c:pt idx="94">
                  <c:v>2.2828753696534134</c:v>
                </c:pt>
                <c:pt idx="95">
                  <c:v>2.262703882887156</c:v>
                </c:pt>
                <c:pt idx="96">
                  <c:v>2.2422829803440996</c:v>
                </c:pt>
                <c:pt idx="97">
                  <c:v>2.221618100397248</c:v>
                </c:pt>
                <c:pt idx="98">
                  <c:v>2.2007148956906106</c:v>
                </c:pt>
                <c:pt idx="99">
                  <c:v>2.179579229832398</c:v>
                </c:pt>
                <c:pt idx="100">
                  <c:v>2.1582171738008107</c:v>
                </c:pt>
                <c:pt idx="101">
                  <c:v>2.1366350020628024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'[1]Tabelle1'!$G$7</c:f>
              <c:strCache>
                <c:ptCount val="1"/>
                <c:pt idx="0">
                  <c:v>exakt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'[1]Tabelle1'!$E$8:$E$109</c:f>
              <c:numCache>
                <c:ptCount val="102"/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0.060000000000000005</c:v>
                </c:pt>
                <c:pt idx="8">
                  <c:v>0.07</c:v>
                </c:pt>
                <c:pt idx="9">
                  <c:v>0.08</c:v>
                </c:pt>
                <c:pt idx="10">
                  <c:v>0.09</c:v>
                </c:pt>
                <c:pt idx="11">
                  <c:v>0.09999999999999999</c:v>
                </c:pt>
                <c:pt idx="12">
                  <c:v>0.10999999999999999</c:v>
                </c:pt>
                <c:pt idx="13">
                  <c:v>0.11999999999999998</c:v>
                </c:pt>
                <c:pt idx="14">
                  <c:v>0.12999999999999998</c:v>
                </c:pt>
                <c:pt idx="15">
                  <c:v>0.13999999999999999</c:v>
                </c:pt>
                <c:pt idx="16">
                  <c:v>0.15</c:v>
                </c:pt>
                <c:pt idx="17">
                  <c:v>0.16</c:v>
                </c:pt>
                <c:pt idx="18">
                  <c:v>0.17</c:v>
                </c:pt>
                <c:pt idx="19">
                  <c:v>0.18000000000000002</c:v>
                </c:pt>
                <c:pt idx="20">
                  <c:v>0.19000000000000003</c:v>
                </c:pt>
                <c:pt idx="21">
                  <c:v>0.20000000000000004</c:v>
                </c:pt>
                <c:pt idx="22">
                  <c:v>0.21000000000000005</c:v>
                </c:pt>
                <c:pt idx="23">
                  <c:v>0.22000000000000006</c:v>
                </c:pt>
                <c:pt idx="24">
                  <c:v>0.23000000000000007</c:v>
                </c:pt>
                <c:pt idx="25">
                  <c:v>0.24000000000000007</c:v>
                </c:pt>
                <c:pt idx="26">
                  <c:v>0.25000000000000006</c:v>
                </c:pt>
                <c:pt idx="27">
                  <c:v>0.26000000000000006</c:v>
                </c:pt>
                <c:pt idx="28">
                  <c:v>0.2700000000000001</c:v>
                </c:pt>
                <c:pt idx="29">
                  <c:v>0.2800000000000001</c:v>
                </c:pt>
                <c:pt idx="30">
                  <c:v>0.2900000000000001</c:v>
                </c:pt>
                <c:pt idx="31">
                  <c:v>0.3000000000000001</c:v>
                </c:pt>
                <c:pt idx="32">
                  <c:v>0.3100000000000001</c:v>
                </c:pt>
                <c:pt idx="33">
                  <c:v>0.3200000000000001</c:v>
                </c:pt>
                <c:pt idx="34">
                  <c:v>0.3300000000000001</c:v>
                </c:pt>
                <c:pt idx="35">
                  <c:v>0.34000000000000014</c:v>
                </c:pt>
                <c:pt idx="36">
                  <c:v>0.35000000000000014</c:v>
                </c:pt>
                <c:pt idx="37">
                  <c:v>0.36000000000000015</c:v>
                </c:pt>
                <c:pt idx="38">
                  <c:v>0.37000000000000016</c:v>
                </c:pt>
                <c:pt idx="39">
                  <c:v>0.38000000000000017</c:v>
                </c:pt>
                <c:pt idx="40">
                  <c:v>0.3900000000000002</c:v>
                </c:pt>
                <c:pt idx="41">
                  <c:v>0.4000000000000002</c:v>
                </c:pt>
                <c:pt idx="42">
                  <c:v>0.4100000000000002</c:v>
                </c:pt>
                <c:pt idx="43">
                  <c:v>0.4200000000000002</c:v>
                </c:pt>
                <c:pt idx="44">
                  <c:v>0.4300000000000002</c:v>
                </c:pt>
                <c:pt idx="45">
                  <c:v>0.4400000000000002</c:v>
                </c:pt>
                <c:pt idx="46">
                  <c:v>0.45000000000000023</c:v>
                </c:pt>
                <c:pt idx="47">
                  <c:v>0.46000000000000024</c:v>
                </c:pt>
                <c:pt idx="48">
                  <c:v>0.47000000000000025</c:v>
                </c:pt>
                <c:pt idx="49">
                  <c:v>0.48000000000000026</c:v>
                </c:pt>
                <c:pt idx="50">
                  <c:v>0.49000000000000027</c:v>
                </c:pt>
                <c:pt idx="51">
                  <c:v>0.5000000000000002</c:v>
                </c:pt>
                <c:pt idx="52">
                  <c:v>0.5100000000000002</c:v>
                </c:pt>
                <c:pt idx="53">
                  <c:v>0.5200000000000002</c:v>
                </c:pt>
                <c:pt idx="54">
                  <c:v>0.5300000000000002</c:v>
                </c:pt>
                <c:pt idx="55">
                  <c:v>0.5400000000000003</c:v>
                </c:pt>
                <c:pt idx="56">
                  <c:v>0.5500000000000003</c:v>
                </c:pt>
                <c:pt idx="57">
                  <c:v>0.5600000000000003</c:v>
                </c:pt>
                <c:pt idx="58">
                  <c:v>0.5700000000000003</c:v>
                </c:pt>
                <c:pt idx="59">
                  <c:v>0.5800000000000003</c:v>
                </c:pt>
                <c:pt idx="60">
                  <c:v>0.5900000000000003</c:v>
                </c:pt>
                <c:pt idx="61">
                  <c:v>0.6000000000000003</c:v>
                </c:pt>
                <c:pt idx="62">
                  <c:v>0.6100000000000003</c:v>
                </c:pt>
                <c:pt idx="63">
                  <c:v>0.6200000000000003</c:v>
                </c:pt>
                <c:pt idx="64">
                  <c:v>0.6300000000000003</c:v>
                </c:pt>
                <c:pt idx="65">
                  <c:v>0.6400000000000003</c:v>
                </c:pt>
                <c:pt idx="66">
                  <c:v>0.6500000000000004</c:v>
                </c:pt>
                <c:pt idx="67">
                  <c:v>0.6600000000000004</c:v>
                </c:pt>
                <c:pt idx="68">
                  <c:v>0.6700000000000004</c:v>
                </c:pt>
                <c:pt idx="69">
                  <c:v>0.6800000000000004</c:v>
                </c:pt>
                <c:pt idx="70">
                  <c:v>0.6900000000000004</c:v>
                </c:pt>
                <c:pt idx="71">
                  <c:v>0.7000000000000004</c:v>
                </c:pt>
                <c:pt idx="72">
                  <c:v>0.7100000000000004</c:v>
                </c:pt>
                <c:pt idx="73">
                  <c:v>0.7200000000000004</c:v>
                </c:pt>
                <c:pt idx="74">
                  <c:v>0.7300000000000004</c:v>
                </c:pt>
                <c:pt idx="75">
                  <c:v>0.7400000000000004</c:v>
                </c:pt>
                <c:pt idx="76">
                  <c:v>0.7500000000000004</c:v>
                </c:pt>
                <c:pt idx="77">
                  <c:v>0.7600000000000005</c:v>
                </c:pt>
                <c:pt idx="78">
                  <c:v>0.7700000000000005</c:v>
                </c:pt>
                <c:pt idx="79">
                  <c:v>0.7800000000000005</c:v>
                </c:pt>
                <c:pt idx="80">
                  <c:v>0.7900000000000005</c:v>
                </c:pt>
                <c:pt idx="81">
                  <c:v>0.8000000000000005</c:v>
                </c:pt>
                <c:pt idx="82">
                  <c:v>0.8100000000000005</c:v>
                </c:pt>
                <c:pt idx="83">
                  <c:v>0.8200000000000005</c:v>
                </c:pt>
                <c:pt idx="84">
                  <c:v>0.8300000000000005</c:v>
                </c:pt>
                <c:pt idx="85">
                  <c:v>0.8400000000000005</c:v>
                </c:pt>
                <c:pt idx="86">
                  <c:v>0.8500000000000005</c:v>
                </c:pt>
                <c:pt idx="87">
                  <c:v>0.8600000000000005</c:v>
                </c:pt>
                <c:pt idx="88">
                  <c:v>0.8700000000000006</c:v>
                </c:pt>
                <c:pt idx="89">
                  <c:v>0.8800000000000006</c:v>
                </c:pt>
                <c:pt idx="90">
                  <c:v>0.8900000000000006</c:v>
                </c:pt>
                <c:pt idx="91">
                  <c:v>0.9000000000000006</c:v>
                </c:pt>
                <c:pt idx="92">
                  <c:v>0.9100000000000006</c:v>
                </c:pt>
                <c:pt idx="93">
                  <c:v>0.9200000000000006</c:v>
                </c:pt>
                <c:pt idx="94">
                  <c:v>0.9300000000000006</c:v>
                </c:pt>
                <c:pt idx="95">
                  <c:v>0.9400000000000006</c:v>
                </c:pt>
                <c:pt idx="96">
                  <c:v>0.9500000000000006</c:v>
                </c:pt>
                <c:pt idx="97">
                  <c:v>0.9600000000000006</c:v>
                </c:pt>
                <c:pt idx="98">
                  <c:v>0.9700000000000006</c:v>
                </c:pt>
                <c:pt idx="99">
                  <c:v>0.9800000000000006</c:v>
                </c:pt>
                <c:pt idx="100">
                  <c:v>0.9900000000000007</c:v>
                </c:pt>
                <c:pt idx="101">
                  <c:v>1.0000000000000007</c:v>
                </c:pt>
              </c:numCache>
            </c:numRef>
          </c:xVal>
          <c:yVal>
            <c:numRef>
              <c:f>'[1]Tabelle1'!$G$8:$G$109</c:f>
              <c:numCache>
                <c:ptCount val="102"/>
                <c:pt idx="1">
                  <c:v>3</c:v>
                </c:pt>
                <c:pt idx="2">
                  <c:v>2.999999000000167</c:v>
                </c:pt>
                <c:pt idx="3">
                  <c:v>2.999992000010667</c:v>
                </c:pt>
                <c:pt idx="4">
                  <c:v>2.9999730001215</c:v>
                </c:pt>
                <c:pt idx="5">
                  <c:v>2.999936000682662</c:v>
                </c:pt>
                <c:pt idx="6">
                  <c:v>2.9998750026041305</c:v>
                </c:pt>
                <c:pt idx="7">
                  <c:v>2.9997840077758133</c:v>
                </c:pt>
                <c:pt idx="8">
                  <c:v>2.9996570196074193</c:v>
                </c:pt>
                <c:pt idx="9">
                  <c:v>2.999488043688181</c:v>
                </c:pt>
                <c:pt idx="10">
                  <c:v>2.999271088566326</c:v>
                </c:pt>
                <c:pt idx="11">
                  <c:v>2.9990001666481496</c:v>
                </c:pt>
                <c:pt idx="12">
                  <c:v>2.998669295216506</c:v>
                </c:pt>
                <c:pt idx="13">
                  <c:v>2.9982724975684625</c:v>
                </c:pt>
                <c:pt idx="14">
                  <c:v>2.997803804271823</c:v>
                </c:pt>
                <c:pt idx="15">
                  <c:v>2.997257254540142</c:v>
                </c:pt>
                <c:pt idx="16">
                  <c:v>2.996626897725786</c:v>
                </c:pt>
                <c:pt idx="17">
                  <c:v>2.995906794930518</c:v>
                </c:pt>
                <c:pt idx="18">
                  <c:v>2.9950910207329935</c:v>
                </c:pt>
                <c:pt idx="19">
                  <c:v>2.994173665032464</c:v>
                </c:pt>
                <c:pt idx="20">
                  <c:v>2.9931488350078825</c:v>
                </c:pt>
                <c:pt idx="21">
                  <c:v>2.9920106571915026</c:v>
                </c:pt>
                <c:pt idx="22">
                  <c:v>2.990753279655955</c:v>
                </c:pt>
                <c:pt idx="23">
                  <c:v>2.989370874313653</c:v>
                </c:pt>
                <c:pt idx="24">
                  <c:v>2.987857639327279</c:v>
                </c:pt>
                <c:pt idx="25">
                  <c:v>2.986207801629945</c:v>
                </c:pt>
                <c:pt idx="26">
                  <c:v>2.9844156195535114</c:v>
                </c:pt>
                <c:pt idx="27">
                  <c:v>2.9824753855633968</c:v>
                </c:pt>
                <c:pt idx="28">
                  <c:v>2.9803814290980557</c:v>
                </c:pt>
                <c:pt idx="29">
                  <c:v>2.978128119511172</c:v>
                </c:pt>
                <c:pt idx="30">
                  <c:v>2.9757098691144392</c:v>
                </c:pt>
                <c:pt idx="31">
                  <c:v>2.973121136318651</c:v>
                </c:pt>
                <c:pt idx="32">
                  <c:v>2.9703564288706525</c:v>
                </c:pt>
                <c:pt idx="33">
                  <c:v>2.9674103071835405</c:v>
                </c:pt>
                <c:pt idx="34">
                  <c:v>2.964277387757316</c:v>
                </c:pt>
                <c:pt idx="35">
                  <c:v>2.960952346687031</c:v>
                </c:pt>
                <c:pt idx="36">
                  <c:v>2.9574299232552783</c:v>
                </c:pt>
                <c:pt idx="37">
                  <c:v>2.9537049236056934</c:v>
                </c:pt>
                <c:pt idx="38">
                  <c:v>2.949772224493949</c:v>
                </c:pt>
                <c:pt idx="39">
                  <c:v>2.9456267771125493</c:v>
                </c:pt>
                <c:pt idx="40">
                  <c:v>2.941263610985507</c:v>
                </c:pt>
                <c:pt idx="41">
                  <c:v>2.936677837928838</c:v>
                </c:pt>
                <c:pt idx="42">
                  <c:v>2.931864656072574</c:v>
                </c:pt>
                <c:pt idx="43">
                  <c:v>2.9268193539398304</c:v>
                </c:pt>
                <c:pt idx="44">
                  <c:v>2.9215373145782513</c:v>
                </c:pt>
                <c:pt idx="45">
                  <c:v>2.9160140197389737</c:v>
                </c:pt>
                <c:pt idx="46">
                  <c:v>2.9102450540980516</c:v>
                </c:pt>
                <c:pt idx="47">
                  <c:v>2.9042261095150916</c:v>
                </c:pt>
                <c:pt idx="48">
                  <c:v>2.897952989323658</c:v>
                </c:pt>
                <c:pt idx="49">
                  <c:v>2.891421612647825</c:v>
                </c:pt>
                <c:pt idx="50">
                  <c:v>2.884628018739056</c:v>
                </c:pt>
                <c:pt idx="51">
                  <c:v>2.8775683713274143</c:v>
                </c:pt>
                <c:pt idx="52">
                  <c:v>2.8702389629809435</c:v>
                </c:pt>
                <c:pt idx="53">
                  <c:v>2.862636219466847</c:v>
                </c:pt>
                <c:pt idx="54">
                  <c:v>2.854756704107975</c:v>
                </c:pt>
                <c:pt idx="55">
                  <c:v>2.846597122127915</c:v>
                </c:pt>
                <c:pt idx="56">
                  <c:v>2.83815432497787</c:v>
                </c:pt>
                <c:pt idx="57">
                  <c:v>2.8294253146383204</c:v>
                </c:pt>
                <c:pt idx="58">
                  <c:v>2.8204072478883533</c:v>
                </c:pt>
                <c:pt idx="59">
                  <c:v>2.8110974405353835</c:v>
                </c:pt>
                <c:pt idx="60">
                  <c:v>2.801493371597883</c:v>
                </c:pt>
                <c:pt idx="61">
                  <c:v>2.7915926874336168</c:v>
                </c:pt>
                <c:pt idx="62">
                  <c:v>2.7813932058057595</c:v>
                </c:pt>
                <c:pt idx="63">
                  <c:v>2.770892919879196</c:v>
                </c:pt>
                <c:pt idx="64">
                  <c:v>2.7600900021392096</c:v>
                </c:pt>
                <c:pt idx="65">
                  <c:v>2.7489828082246914</c:v>
                </c:pt>
                <c:pt idx="66">
                  <c:v>2.7375698806679427</c:v>
                </c:pt>
                <c:pt idx="67">
                  <c:v>2.7258499525331032</c:v>
                </c:pt>
                <c:pt idx="68">
                  <c:v>2.71382195094519</c:v>
                </c:pt>
                <c:pt idx="69">
                  <c:v>2.7014850005017306</c:v>
                </c:pt>
                <c:pt idx="70">
                  <c:v>2.688838426558947</c:v>
                </c:pt>
                <c:pt idx="71">
                  <c:v>2.6758817583844796</c:v>
                </c:pt>
                <c:pt idx="72">
                  <c:v>2.6626147321686493</c:v>
                </c:pt>
                <c:pt idx="73">
                  <c:v>2.6490372938863085</c:v>
                </c:pt>
                <c:pt idx="74">
                  <c:v>2.6351496020013845</c:v>
                </c:pt>
                <c:pt idx="75">
                  <c:v>2.6209520300062974</c:v>
                </c:pt>
                <c:pt idx="76">
                  <c:v>2.606445168788529</c:v>
                </c:pt>
                <c:pt idx="77">
                  <c:v>2.591629828816724</c:v>
                </c:pt>
                <c:pt idx="78">
                  <c:v>2.5765070421388465</c:v>
                </c:pt>
                <c:pt idx="79">
                  <c:v>2.561078064185046</c:v>
                </c:pt>
                <c:pt idx="80">
                  <c:v>2.5453443753680647</c:v>
                </c:pt>
                <c:pt idx="81">
                  <c:v>2.529307682474202</c:v>
                </c:pt>
                <c:pt idx="82">
                  <c:v>2.5129699198380506</c:v>
                </c:pt>
                <c:pt idx="83">
                  <c:v>2.4963332502944433</c:v>
                </c:pt>
                <c:pt idx="84">
                  <c:v>2.479400065901296</c:v>
                </c:pt>
                <c:pt idx="85">
                  <c:v>2.4621729884272874</c:v>
                </c:pt>
                <c:pt idx="86">
                  <c:v>2.444654869598602</c:v>
                </c:pt>
                <c:pt idx="87">
                  <c:v>2.426848791099251</c:v>
                </c:pt>
                <c:pt idx="88">
                  <c:v>2.4087580643198225</c:v>
                </c:pt>
                <c:pt idx="89">
                  <c:v>2.390386229849825</c:v>
                </c:pt>
                <c:pt idx="90">
                  <c:v>2.3717370567091676</c:v>
                </c:pt>
                <c:pt idx="91">
                  <c:v>2.352814541314668</c:v>
                </c:pt>
                <c:pt idx="92">
                  <c:v>2.3336229061778937</c:v>
                </c:pt>
                <c:pt idx="93">
                  <c:v>2.3141665983310262</c:v>
                </c:pt>
                <c:pt idx="94">
                  <c:v>2.2944502874778814</c:v>
                </c:pt>
                <c:pt idx="95">
                  <c:v>2.2744788638676456</c:v>
                </c:pt>
                <c:pt idx="96">
                  <c:v>2.254257435889347</c:v>
                </c:pt>
                <c:pt idx="97">
                  <c:v>2.2337913273855508</c:v>
                </c:pt>
                <c:pt idx="98">
                  <c:v>2.2130860746842504</c:v>
                </c:pt>
                <c:pt idx="99">
                  <c:v>2.192147423348425</c:v>
                </c:pt>
                <c:pt idx="100">
                  <c:v>2.170981324643238</c:v>
                </c:pt>
                <c:pt idx="101">
                  <c:v>2.1495939317213666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'[1]Tabelle1'!$B$7</c:f>
              <c:strCache>
                <c:ptCount val="1"/>
                <c:pt idx="0">
                  <c:v>xb=xa-t2xa (0,1)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'[1]Tabelle1'!$A$8:$A$19</c:f>
              <c:numCache>
                <c:ptCount val="12"/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0.30000000000000004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0.7999999999999999</c:v>
                </c:pt>
                <c:pt idx="10">
                  <c:v>0.8999999999999999</c:v>
                </c:pt>
                <c:pt idx="11">
                  <c:v>0.9999999999999999</c:v>
                </c:pt>
              </c:numCache>
            </c:numRef>
          </c:xVal>
          <c:yVal>
            <c:numRef>
              <c:f>'[1]Tabelle1'!$B$8:$B$19</c:f>
              <c:numCache>
                <c:ptCount val="12"/>
                <c:pt idx="1">
                  <c:v>3</c:v>
                </c:pt>
                <c:pt idx="2">
                  <c:v>2.997</c:v>
                </c:pt>
                <c:pt idx="3">
                  <c:v>2.9850119999999998</c:v>
                </c:pt>
                <c:pt idx="4">
                  <c:v>2.958146892</c:v>
                </c:pt>
                <c:pt idx="5">
                  <c:v>2.910816541728</c:v>
                </c:pt>
                <c:pt idx="6">
                  <c:v>2.8380461281848</c:v>
                </c:pt>
                <c:pt idx="7">
                  <c:v>2.7358764675701472</c:v>
                </c:pt>
                <c:pt idx="8">
                  <c:v>2.60181852065921</c:v>
                </c:pt>
                <c:pt idx="9">
                  <c:v>2.435302135337021</c:v>
                </c:pt>
                <c:pt idx="10">
                  <c:v>2.2380426623747223</c:v>
                </c:pt>
                <c:pt idx="11">
                  <c:v>2.01423839613725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'[1]Tabelle1'!$D$7</c:f>
              <c:strCache>
                <c:ptCount val="1"/>
                <c:pt idx="0">
                  <c:v>xb=xa-t2xa (0,05)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'[1]Tabelle1'!$C$8:$C$29</c:f>
              <c:numCache>
                <c:ptCount val="22"/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>
                  <c:v>0.15000000000000002</c:v>
                </c:pt>
                <c:pt idx="5">
                  <c:v>0.2</c:v>
                </c:pt>
                <c:pt idx="6">
                  <c:v>0.25</c:v>
                </c:pt>
                <c:pt idx="7">
                  <c:v>0.3</c:v>
                </c:pt>
                <c:pt idx="8">
                  <c:v>0.35</c:v>
                </c:pt>
                <c:pt idx="9">
                  <c:v>0.39999999999999997</c:v>
                </c:pt>
                <c:pt idx="10">
                  <c:v>0.44999999999999996</c:v>
                </c:pt>
                <c:pt idx="11">
                  <c:v>0.49999999999999994</c:v>
                </c:pt>
                <c:pt idx="12">
                  <c:v>0.5499999999999999</c:v>
                </c:pt>
                <c:pt idx="13">
                  <c:v>0.6</c:v>
                </c:pt>
                <c:pt idx="14">
                  <c:v>0.65</c:v>
                </c:pt>
                <c:pt idx="15">
                  <c:v>0.7000000000000001</c:v>
                </c:pt>
                <c:pt idx="16">
                  <c:v>0.7500000000000001</c:v>
                </c:pt>
                <c:pt idx="17">
                  <c:v>0.8000000000000002</c:v>
                </c:pt>
                <c:pt idx="18">
                  <c:v>0.8500000000000002</c:v>
                </c:pt>
                <c:pt idx="19">
                  <c:v>0.9000000000000002</c:v>
                </c:pt>
                <c:pt idx="20">
                  <c:v>0.9500000000000003</c:v>
                </c:pt>
                <c:pt idx="21">
                  <c:v>1.0000000000000002</c:v>
                </c:pt>
              </c:numCache>
            </c:numRef>
          </c:xVal>
          <c:yVal>
            <c:numRef>
              <c:f>'[1]Tabelle1'!$D$8:$D$29</c:f>
              <c:numCache>
                <c:ptCount val="22"/>
                <c:pt idx="1">
                  <c:v>3</c:v>
                </c:pt>
                <c:pt idx="2">
                  <c:v>2.999625</c:v>
                </c:pt>
                <c:pt idx="3">
                  <c:v>2.9981251875</c:v>
                </c:pt>
                <c:pt idx="4">
                  <c:v>2.9947522966640623</c:v>
                </c:pt>
                <c:pt idx="5">
                  <c:v>2.9887627920707343</c:v>
                </c:pt>
                <c:pt idx="6">
                  <c:v>2.979422908345513</c:v>
                </c:pt>
                <c:pt idx="7">
                  <c:v>2.966015505257958</c:v>
                </c:pt>
                <c:pt idx="8">
                  <c:v>2.9478486602882534</c:v>
                </c:pt>
                <c:pt idx="9">
                  <c:v>2.9242658710059475</c:v>
                </c:pt>
                <c:pt idx="10">
                  <c:v>2.8946576790620124</c:v>
                </c:pt>
                <c:pt idx="11">
                  <c:v>2.8584744580737373</c:v>
                </c:pt>
                <c:pt idx="12">
                  <c:v>2.815240031895372</c:v>
                </c:pt>
                <c:pt idx="13">
                  <c:v>2.7645657113212554</c:v>
                </c:pt>
                <c:pt idx="14">
                  <c:v>2.7061642606695937</c:v>
                </c:pt>
                <c:pt idx="15">
                  <c:v>2.6398632362831886</c:v>
                </c:pt>
                <c:pt idx="16">
                  <c:v>2.565617082762724</c:v>
                </c:pt>
                <c:pt idx="17">
                  <c:v>2.483517336114317</c:v>
                </c:pt>
                <c:pt idx="18">
                  <c:v>2.393800272347187</c:v>
                </c:pt>
                <c:pt idx="19">
                  <c:v>2.296851361317126</c:v>
                </c:pt>
                <c:pt idx="20">
                  <c:v>2.193205943637691</c:v>
                </c:pt>
                <c:pt idx="21">
                  <c:v>2.083545646455806</c:v>
                </c:pt>
              </c:numCache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56050"/>
        <c:crosses val="autoZero"/>
        <c:crossBetween val="midCat"/>
        <c:dispUnits/>
        <c:majorUnit val="0.1"/>
        <c:minorUnit val="0.05"/>
      </c:valAx>
      <c:valAx>
        <c:axId val="41956050"/>
        <c:scaling>
          <c:orientation val="minMax"/>
          <c:max val="3"/>
          <c:min val="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87945"/>
        <c:crosses val="autoZero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825"/>
          <c:y val="0.45"/>
          <c:w val="0.264"/>
          <c:h val="0.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475"/>
          <c:w val="0.98425"/>
          <c:h val="0.9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'Aufgabe 2'!$F$16</c:f>
              <c:strCache>
                <c:ptCount val="1"/>
                <c:pt idx="0">
                  <c:v>Delta t=0,01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2'!$E$17:$E$317</c:f>
              <c:numCache/>
            </c:numRef>
          </c:xVal>
          <c:yVal>
            <c:numRef>
              <c:f>'Aufgabe 2'!$F$17:$F$317</c:f>
              <c:numCache/>
            </c:numRef>
          </c:yVal>
          <c:smooth val="0"/>
        </c:ser>
        <c:ser>
          <c:idx val="1"/>
          <c:order val="1"/>
          <c:tx>
            <c:strRef>
              <c:f>'Aufgabe 2'!$G$16</c:f>
              <c:strCache>
                <c:ptCount val="1"/>
                <c:pt idx="0">
                  <c:v>analytisch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2'!$E$17:$E$317</c:f>
              <c:numCache/>
            </c:numRef>
          </c:xVal>
          <c:yVal>
            <c:numRef>
              <c:f>'Aufgabe 2'!$G$17:$G$317</c:f>
              <c:numCache/>
            </c:numRef>
          </c:yVal>
          <c:smooth val="0"/>
        </c:ser>
        <c:ser>
          <c:idx val="2"/>
          <c:order val="2"/>
          <c:tx>
            <c:strRef>
              <c:f>'Aufgabe 2'!$B$16</c:f>
              <c:strCache>
                <c:ptCount val="1"/>
                <c:pt idx="0">
                  <c:v>Delta t=0,1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2'!$A$17:$A$47</c:f>
              <c:numCache/>
            </c:numRef>
          </c:xVal>
          <c:yVal>
            <c:numRef>
              <c:f>'Aufgabe 2'!$B$17:$B$47</c:f>
              <c:numCache/>
            </c:numRef>
          </c:yVal>
          <c:smooth val="0"/>
        </c:ser>
        <c:ser>
          <c:idx val="3"/>
          <c:order val="3"/>
          <c:tx>
            <c:strRef>
              <c:f>'Aufgabe 2'!$D$16</c:f>
              <c:strCache>
                <c:ptCount val="1"/>
                <c:pt idx="0">
                  <c:v>Delta t=0,05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'Aufgabe 2'!$C$17:$C$77</c:f>
              <c:numCache/>
            </c:numRef>
          </c:xVal>
          <c:yVal>
            <c:numRef>
              <c:f>'Aufgabe 2'!$D$17:$D$77</c:f>
              <c:numCache/>
            </c:numRef>
          </c:yVal>
          <c:smooth val="0"/>
        </c:ser>
        <c:axId val="42060131"/>
        <c:axId val="42996860"/>
      </c:scatterChart>
      <c:valAx>
        <c:axId val="42060131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 val="autoZero"/>
        <c:crossBetween val="midCat"/>
        <c:dispUnits/>
      </c:valAx>
      <c:valAx>
        <c:axId val="42996860"/>
        <c:scaling>
          <c:orientation val="minMax"/>
          <c:max val="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0615"/>
          <c:w val="0.569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9775"/>
          <c:h val="0.9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'[1]Tabelle2'!$E$7</c:f>
              <c:strCache>
                <c:ptCount val="1"/>
                <c:pt idx="0">
                  <c:v>xb=xa+(t cos t + 1/t xa) p*0,05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'[1]Tabelle2'!$D$8:$D$44</c:f>
              <c:numCache>
                <c:ptCount val="37"/>
                <c:pt idx="1">
                  <c:v>0</c:v>
                </c:pt>
                <c:pt idx="2">
                  <c:v>0.3141592653589793</c:v>
                </c:pt>
                <c:pt idx="3">
                  <c:v>0.6283185307179586</c:v>
                </c:pt>
                <c:pt idx="4">
                  <c:v>0.9424777960769379</c:v>
                </c:pt>
                <c:pt idx="5">
                  <c:v>1.2566370614359172</c:v>
                </c:pt>
                <c:pt idx="6">
                  <c:v>1.5707963267948966</c:v>
                </c:pt>
                <c:pt idx="7">
                  <c:v>1.7278759594743862</c:v>
                </c:pt>
                <c:pt idx="8">
                  <c:v>1.8849555921538759</c:v>
                </c:pt>
                <c:pt idx="9">
                  <c:v>2.0420352248333655</c:v>
                </c:pt>
                <c:pt idx="10">
                  <c:v>2.199114857512855</c:v>
                </c:pt>
                <c:pt idx="11">
                  <c:v>2.356194490192345</c:v>
                </c:pt>
                <c:pt idx="12">
                  <c:v>2.5132741228718345</c:v>
                </c:pt>
                <c:pt idx="13">
                  <c:v>2.670353755551324</c:v>
                </c:pt>
                <c:pt idx="14">
                  <c:v>2.827433388230814</c:v>
                </c:pt>
                <c:pt idx="15">
                  <c:v>2.9845130209103035</c:v>
                </c:pt>
                <c:pt idx="16">
                  <c:v>3.141592653589793</c:v>
                </c:pt>
                <c:pt idx="17">
                  <c:v>3.2986722862692828</c:v>
                </c:pt>
                <c:pt idx="18">
                  <c:v>3.4557519189487724</c:v>
                </c:pt>
                <c:pt idx="19">
                  <c:v>3.612831551628262</c:v>
                </c:pt>
                <c:pt idx="20">
                  <c:v>3.7699111843077517</c:v>
                </c:pt>
                <c:pt idx="21">
                  <c:v>3.9269908169872414</c:v>
                </c:pt>
                <c:pt idx="22">
                  <c:v>4.084070449666731</c:v>
                </c:pt>
                <c:pt idx="23">
                  <c:v>4.241150082346221</c:v>
                </c:pt>
                <c:pt idx="24">
                  <c:v>4.39822971502571</c:v>
                </c:pt>
                <c:pt idx="25">
                  <c:v>4.5553093477052</c:v>
                </c:pt>
                <c:pt idx="26">
                  <c:v>4.71238898038469</c:v>
                </c:pt>
                <c:pt idx="27">
                  <c:v>4.869468613064179</c:v>
                </c:pt>
                <c:pt idx="28">
                  <c:v>5.026548245743669</c:v>
                </c:pt>
                <c:pt idx="29">
                  <c:v>5.183627878423159</c:v>
                </c:pt>
                <c:pt idx="30">
                  <c:v>5.340707511102648</c:v>
                </c:pt>
                <c:pt idx="31">
                  <c:v>5.497787143782138</c:v>
                </c:pt>
                <c:pt idx="32">
                  <c:v>5.654866776461628</c:v>
                </c:pt>
                <c:pt idx="33">
                  <c:v>5.811946409141117</c:v>
                </c:pt>
                <c:pt idx="34">
                  <c:v>5.969026041820607</c:v>
                </c:pt>
                <c:pt idx="35">
                  <c:v>6.126105674500097</c:v>
                </c:pt>
                <c:pt idx="36">
                  <c:v>6.283185307179586</c:v>
                </c:pt>
              </c:numCache>
            </c:numRef>
          </c:xVal>
          <c:yVal>
            <c:numRef>
              <c:f>'[1]Tabelle2'!$E$8:$E$44</c:f>
              <c:numCache>
                <c:ptCount val="37"/>
                <c:pt idx="6">
                  <c:v>3.141592653589793</c:v>
                </c:pt>
                <c:pt idx="7">
                  <c:v>3.384733462906634</c:v>
                </c:pt>
                <c:pt idx="8">
                  <c:v>3.5752983201846886</c:v>
                </c:pt>
                <c:pt idx="9">
                  <c:v>3.704698302277032</c:v>
                </c:pt>
                <c:pt idx="10">
                  <c:v>3.766277332630292</c:v>
                </c:pt>
                <c:pt idx="11">
                  <c:v>3.75565508065252</c:v>
                </c:pt>
                <c:pt idx="12">
                  <c:v>3.67099641566374</c:v>
                </c:pt>
                <c:pt idx="13">
                  <c:v>3.5131974000085426</c:v>
                </c:pt>
                <c:pt idx="14">
                  <c:v>3.2859802122913395</c:v>
                </c:pt>
                <c:pt idx="15">
                  <c:v>2.995892112575027</c:v>
                </c:pt>
                <c:pt idx="16">
                  <c:v>2.6522064981493103</c:v>
                </c:pt>
                <c:pt idx="17">
                  <c:v>2.266727153035003</c:v>
                </c:pt>
                <c:pt idx="18">
                  <c:v>1.85349986860556</c:v>
                </c:pt>
                <c:pt idx="19">
                  <c:v>1.4284386094440884</c:v>
                </c:pt>
                <c:pt idx="20">
                  <c:v>1.0088762235432482</c:v>
                </c:pt>
                <c:pt idx="21">
                  <c:v>0.6130522600075481</c:v>
                </c:pt>
                <c:pt idx="22">
                  <c:v>0.25955267874488264</c:v>
                </c:pt>
                <c:pt idx="23">
                  <c:v>-0.03328195689342872</c:v>
                </c:pt>
                <c:pt idx="24">
                  <c:v>-0.24796188234965832</c:v>
                </c:pt>
                <c:pt idx="25">
                  <c:v>-0.3684483977224799</c:v>
                </c:pt>
                <c:pt idx="26">
                  <c:v>-0.380730010979896</c:v>
                </c:pt>
                <c:pt idx="27">
                  <c:v>-0.2733557871774702</c:v>
                </c:pt>
                <c:pt idx="28">
                  <c:v>-0.03790811651121537</c:v>
                </c:pt>
                <c:pt idx="29">
                  <c:v>0.3306014500136949</c:v>
                </c:pt>
                <c:pt idx="30">
                  <c:v>0.833427694671224</c:v>
                </c:pt>
                <c:pt idx="31">
                  <c:v>1.4678905319873752</c:v>
                </c:pt>
                <c:pt idx="32">
                  <c:v>2.2272862609285404</c:v>
                </c:pt>
                <c:pt idx="33">
                  <c:v>3.1009172638085003</c:v>
                </c:pt>
                <c:pt idx="34">
                  <c:v>4.074242749694777</c:v>
                </c:pt>
                <c:pt idx="35">
                  <c:v>5.129149598848599</c:v>
                </c:pt>
                <c:pt idx="36">
                  <c:v>6.24433877892875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'[1]Tabelle2'!$F$7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'[1]Tabelle2'!$D$8:$D$44</c:f>
              <c:numCache>
                <c:ptCount val="37"/>
                <c:pt idx="1">
                  <c:v>0</c:v>
                </c:pt>
                <c:pt idx="2">
                  <c:v>0.3141592653589793</c:v>
                </c:pt>
                <c:pt idx="3">
                  <c:v>0.6283185307179586</c:v>
                </c:pt>
                <c:pt idx="4">
                  <c:v>0.9424777960769379</c:v>
                </c:pt>
                <c:pt idx="5">
                  <c:v>1.2566370614359172</c:v>
                </c:pt>
                <c:pt idx="6">
                  <c:v>1.5707963267948966</c:v>
                </c:pt>
                <c:pt idx="7">
                  <c:v>1.7278759594743862</c:v>
                </c:pt>
                <c:pt idx="8">
                  <c:v>1.8849555921538759</c:v>
                </c:pt>
                <c:pt idx="9">
                  <c:v>2.0420352248333655</c:v>
                </c:pt>
                <c:pt idx="10">
                  <c:v>2.199114857512855</c:v>
                </c:pt>
                <c:pt idx="11">
                  <c:v>2.356194490192345</c:v>
                </c:pt>
                <c:pt idx="12">
                  <c:v>2.5132741228718345</c:v>
                </c:pt>
                <c:pt idx="13">
                  <c:v>2.670353755551324</c:v>
                </c:pt>
                <c:pt idx="14">
                  <c:v>2.827433388230814</c:v>
                </c:pt>
                <c:pt idx="15">
                  <c:v>2.9845130209103035</c:v>
                </c:pt>
                <c:pt idx="16">
                  <c:v>3.141592653589793</c:v>
                </c:pt>
                <c:pt idx="17">
                  <c:v>3.2986722862692828</c:v>
                </c:pt>
                <c:pt idx="18">
                  <c:v>3.4557519189487724</c:v>
                </c:pt>
                <c:pt idx="19">
                  <c:v>3.612831551628262</c:v>
                </c:pt>
                <c:pt idx="20">
                  <c:v>3.7699111843077517</c:v>
                </c:pt>
                <c:pt idx="21">
                  <c:v>3.9269908169872414</c:v>
                </c:pt>
                <c:pt idx="22">
                  <c:v>4.084070449666731</c:v>
                </c:pt>
                <c:pt idx="23">
                  <c:v>4.241150082346221</c:v>
                </c:pt>
                <c:pt idx="24">
                  <c:v>4.39822971502571</c:v>
                </c:pt>
                <c:pt idx="25">
                  <c:v>4.5553093477052</c:v>
                </c:pt>
                <c:pt idx="26">
                  <c:v>4.71238898038469</c:v>
                </c:pt>
                <c:pt idx="27">
                  <c:v>4.869468613064179</c:v>
                </c:pt>
                <c:pt idx="28">
                  <c:v>5.026548245743669</c:v>
                </c:pt>
                <c:pt idx="29">
                  <c:v>5.183627878423159</c:v>
                </c:pt>
                <c:pt idx="30">
                  <c:v>5.340707511102648</c:v>
                </c:pt>
                <c:pt idx="31">
                  <c:v>5.497787143782138</c:v>
                </c:pt>
                <c:pt idx="32">
                  <c:v>5.654866776461628</c:v>
                </c:pt>
                <c:pt idx="33">
                  <c:v>5.811946409141117</c:v>
                </c:pt>
                <c:pt idx="34">
                  <c:v>5.969026041820607</c:v>
                </c:pt>
                <c:pt idx="35">
                  <c:v>6.126105674500097</c:v>
                </c:pt>
                <c:pt idx="36">
                  <c:v>6.283185307179586</c:v>
                </c:pt>
              </c:numCache>
            </c:numRef>
          </c:xVal>
          <c:yVal>
            <c:numRef>
              <c:f>'[1]Tabelle2'!$F$8:$F$44</c:f>
              <c:numCache>
                <c:ptCount val="37"/>
              </c:numCache>
            </c:numRef>
          </c:yVal>
          <c:smooth val="0"/>
        </c:ser>
        <c:ser>
          <c:idx val="2"/>
          <c:order val="2"/>
          <c:tx>
            <c:strRef>
              <c:f>'[1]Tabelle2'!$G$7</c:f>
              <c:strCache>
                <c:ptCount val="1"/>
                <c:pt idx="0">
                  <c:v>analytisch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'[1]Tabelle2'!$D$8:$D$44</c:f>
              <c:numCache>
                <c:ptCount val="37"/>
                <c:pt idx="1">
                  <c:v>0</c:v>
                </c:pt>
                <c:pt idx="2">
                  <c:v>0.3141592653589793</c:v>
                </c:pt>
                <c:pt idx="3">
                  <c:v>0.6283185307179586</c:v>
                </c:pt>
                <c:pt idx="4">
                  <c:v>0.9424777960769379</c:v>
                </c:pt>
                <c:pt idx="5">
                  <c:v>1.2566370614359172</c:v>
                </c:pt>
                <c:pt idx="6">
                  <c:v>1.5707963267948966</c:v>
                </c:pt>
                <c:pt idx="7">
                  <c:v>1.7278759594743862</c:v>
                </c:pt>
                <c:pt idx="8">
                  <c:v>1.8849555921538759</c:v>
                </c:pt>
                <c:pt idx="9">
                  <c:v>2.0420352248333655</c:v>
                </c:pt>
                <c:pt idx="10">
                  <c:v>2.199114857512855</c:v>
                </c:pt>
                <c:pt idx="11">
                  <c:v>2.356194490192345</c:v>
                </c:pt>
                <c:pt idx="12">
                  <c:v>2.5132741228718345</c:v>
                </c:pt>
                <c:pt idx="13">
                  <c:v>2.670353755551324</c:v>
                </c:pt>
                <c:pt idx="14">
                  <c:v>2.827433388230814</c:v>
                </c:pt>
                <c:pt idx="15">
                  <c:v>2.9845130209103035</c:v>
                </c:pt>
                <c:pt idx="16">
                  <c:v>3.141592653589793</c:v>
                </c:pt>
                <c:pt idx="17">
                  <c:v>3.2986722862692828</c:v>
                </c:pt>
                <c:pt idx="18">
                  <c:v>3.4557519189487724</c:v>
                </c:pt>
                <c:pt idx="19">
                  <c:v>3.612831551628262</c:v>
                </c:pt>
                <c:pt idx="20">
                  <c:v>3.7699111843077517</c:v>
                </c:pt>
                <c:pt idx="21">
                  <c:v>3.9269908169872414</c:v>
                </c:pt>
                <c:pt idx="22">
                  <c:v>4.084070449666731</c:v>
                </c:pt>
                <c:pt idx="23">
                  <c:v>4.241150082346221</c:v>
                </c:pt>
                <c:pt idx="24">
                  <c:v>4.39822971502571</c:v>
                </c:pt>
                <c:pt idx="25">
                  <c:v>4.5553093477052</c:v>
                </c:pt>
                <c:pt idx="26">
                  <c:v>4.71238898038469</c:v>
                </c:pt>
                <c:pt idx="27">
                  <c:v>4.869468613064179</c:v>
                </c:pt>
                <c:pt idx="28">
                  <c:v>5.026548245743669</c:v>
                </c:pt>
                <c:pt idx="29">
                  <c:v>5.183627878423159</c:v>
                </c:pt>
                <c:pt idx="30">
                  <c:v>5.340707511102648</c:v>
                </c:pt>
                <c:pt idx="31">
                  <c:v>5.497787143782138</c:v>
                </c:pt>
                <c:pt idx="32">
                  <c:v>5.654866776461628</c:v>
                </c:pt>
                <c:pt idx="33">
                  <c:v>5.811946409141117</c:v>
                </c:pt>
                <c:pt idx="34">
                  <c:v>5.969026041820607</c:v>
                </c:pt>
                <c:pt idx="35">
                  <c:v>6.126105674500097</c:v>
                </c:pt>
                <c:pt idx="36">
                  <c:v>6.283185307179586</c:v>
                </c:pt>
              </c:numCache>
            </c:numRef>
          </c:xVal>
          <c:yVal>
            <c:numRef>
              <c:f>'[1]Tabelle2'!$G$8:$G$44</c:f>
              <c:numCache>
                <c:ptCount val="37"/>
                <c:pt idx="1">
                  <c:v>0</c:v>
                </c:pt>
                <c:pt idx="2">
                  <c:v>0.41123981729525266</c:v>
                </c:pt>
                <c:pt idx="3">
                  <c:v>0.99763489681605</c:v>
                </c:pt>
                <c:pt idx="4">
                  <c:v>1.704958349924227</c:v>
                </c:pt>
                <c:pt idx="5">
                  <c:v>2.4517699273325397</c:v>
                </c:pt>
                <c:pt idx="6">
                  <c:v>3.141592653589793</c:v>
                </c:pt>
                <c:pt idx="7">
                  <c:v>3.434478898641874</c:v>
                </c:pt>
                <c:pt idx="8">
                  <c:v>3.6776548909988094</c:v>
                </c:pt>
                <c:pt idx="9">
                  <c:v>3.8615019327823545</c:v>
                </c:pt>
                <c:pt idx="10">
                  <c:v>3.978236149823196</c:v>
                </c:pt>
                <c:pt idx="11">
                  <c:v>4.022275592001732</c:v>
                </c:pt>
                <c:pt idx="12">
                  <c:v>3.9905395872642004</c:v>
                </c:pt>
                <c:pt idx="13">
                  <c:v>3.882668991515445</c:v>
                </c:pt>
                <c:pt idx="14">
                  <c:v>3.701158355657274</c:v>
                </c:pt>
                <c:pt idx="15">
                  <c:v>3.4513937187420103</c:v>
                </c:pt>
                <c:pt idx="16">
                  <c:v>3.141592653589794</c:v>
                </c:pt>
                <c:pt idx="17">
                  <c:v>2.7826462518237127</c:v>
                </c:pt>
                <c:pt idx="18">
                  <c:v>2.3878658476497665</c:v>
                </c:pt>
                <c:pt idx="19">
                  <c:v>1.9726403500297454</c:v>
                </c:pt>
                <c:pt idx="20">
                  <c:v>1.5540129877192042</c:v>
                </c:pt>
                <c:pt idx="21">
                  <c:v>1.1501889806382628</c:v>
                </c:pt>
                <c:pt idx="22">
                  <c:v>0.7799880496618127</c:v>
                </c:pt>
                <c:pt idx="23">
                  <c:v>0.4622576889137048</c:v>
                </c:pt>
                <c:pt idx="24">
                  <c:v>0.21526468438753238</c:v>
                </c:pt>
                <c:pt idx="25">
                  <c:v>0.05608341717273206</c:v>
                </c:pt>
                <c:pt idx="26">
                  <c:v>0</c:v>
                </c:pt>
                <c:pt idx="27">
                  <c:v>0.05995123904671304</c:v>
                </c:pt>
                <c:pt idx="28">
                  <c:v>0.24601678215717931</c:v>
                </c:pt>
                <c:pt idx="29">
                  <c:v>0.5649816197834163</c:v>
                </c:pt>
                <c:pt idx="30">
                  <c:v>1.019984372634677</c:v>
                </c:pt>
                <c:pt idx="31">
                  <c:v>1.6102645728935667</c:v>
                </c:pt>
                <c:pt idx="32">
                  <c:v>2.3310194815788043</c:v>
                </c:pt>
                <c:pt idx="33">
                  <c:v>3.1733779543956757</c:v>
                </c:pt>
                <c:pt idx="34">
                  <c:v>4.124495555031412</c:v>
                </c:pt>
                <c:pt idx="35">
                  <c:v>5.1677716105297495</c:v>
                </c:pt>
                <c:pt idx="36">
                  <c:v>6.2831853071795845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'[1]Tabelle2'!$B$7</c:f>
              <c:strCache>
                <c:ptCount val="1"/>
                <c:pt idx="0">
                  <c:v>xb=xa+(t cos t + 1/t xa) p*0,1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'[1]Tabelle2'!$A$8:$A$30</c:f>
              <c:numCache>
                <c:ptCount val="23"/>
                <c:pt idx="1">
                  <c:v>0</c:v>
                </c:pt>
                <c:pt idx="2">
                  <c:v>0.3141592653589793</c:v>
                </c:pt>
                <c:pt idx="3">
                  <c:v>0.6283185307179586</c:v>
                </c:pt>
                <c:pt idx="4">
                  <c:v>0.9424777960769379</c:v>
                </c:pt>
                <c:pt idx="5">
                  <c:v>1.2566370614359172</c:v>
                </c:pt>
                <c:pt idx="6">
                  <c:v>1.5707963267948966</c:v>
                </c:pt>
                <c:pt idx="7">
                  <c:v>1.8849555921538759</c:v>
                </c:pt>
                <c:pt idx="8">
                  <c:v>2.199114857512855</c:v>
                </c:pt>
                <c:pt idx="9">
                  <c:v>2.5132741228718345</c:v>
                </c:pt>
                <c:pt idx="10">
                  <c:v>2.827433388230814</c:v>
                </c:pt>
                <c:pt idx="11">
                  <c:v>3.141592653589793</c:v>
                </c:pt>
                <c:pt idx="12">
                  <c:v>3.4557519189487724</c:v>
                </c:pt>
                <c:pt idx="13">
                  <c:v>3.7699111843077517</c:v>
                </c:pt>
                <c:pt idx="14">
                  <c:v>4.084070449666731</c:v>
                </c:pt>
                <c:pt idx="15">
                  <c:v>4.39822971502571</c:v>
                </c:pt>
                <c:pt idx="16">
                  <c:v>4.71238898038469</c:v>
                </c:pt>
                <c:pt idx="17">
                  <c:v>5.026548245743669</c:v>
                </c:pt>
                <c:pt idx="18">
                  <c:v>5.340707511102648</c:v>
                </c:pt>
                <c:pt idx="19">
                  <c:v>5.654866776461628</c:v>
                </c:pt>
                <c:pt idx="20">
                  <c:v>5.969026041820607</c:v>
                </c:pt>
                <c:pt idx="21">
                  <c:v>6.283185307179586</c:v>
                </c:pt>
              </c:numCache>
            </c:numRef>
          </c:xVal>
          <c:yVal>
            <c:numRef>
              <c:f>'[1]Tabelle2'!$B$8:$B$30</c:f>
              <c:numCache>
                <c:ptCount val="23"/>
                <c:pt idx="6">
                  <c:v>3.141592653589793</c:v>
                </c:pt>
                <c:pt idx="7">
                  <c:v>3.482198899926429</c:v>
                </c:pt>
                <c:pt idx="8">
                  <c:v>3.5735713317257196</c:v>
                </c:pt>
                <c:pt idx="9">
                  <c:v>3.3814935331323093</c:v>
                </c:pt>
                <c:pt idx="10">
                  <c:v>2.9124253947116543</c:v>
                </c:pt>
                <c:pt idx="11">
                  <c:v>2.216707494073884</c:v>
                </c:pt>
                <c:pt idx="12">
                  <c:v>1.3857056834912602</c:v>
                </c:pt>
                <c:pt idx="13">
                  <c:v>0.5430198345268438</c:v>
                </c:pt>
                <c:pt idx="14">
                  <c:v>-0.16936643765084902</c:v>
                </c:pt>
                <c:pt idx="15">
                  <c:v>-0.6084466086174097</c:v>
                </c:pt>
                <c:pt idx="16">
                  <c:v>-0.6490097158585707</c:v>
                </c:pt>
                <c:pt idx="17">
                  <c:v>-0.20159274506862984</c:v>
                </c:pt>
                <c:pt idx="18">
                  <c:v>0.7727542033592327</c:v>
                </c:pt>
                <c:pt idx="19">
                  <c:v>2.2529269763177773</c:v>
                </c:pt>
                <c:pt idx="20">
                  <c:v>4.15494688032766</c:v>
                </c:pt>
                <c:pt idx="21">
                  <c:v>6.336615104561915</c:v>
                </c:pt>
              </c:numCache>
            </c:numRef>
          </c:yVal>
          <c:smooth val="0"/>
        </c:ser>
        <c:axId val="51427421"/>
        <c:axId val="60193606"/>
      </c:scatterChart>
      <c:val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crossBetween val="midCat"/>
        <c:dispUnits/>
      </c:valAx>
      <c:valAx>
        <c:axId val="60193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74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375"/>
          <c:y val="0.09775"/>
          <c:w val="0.281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97775"/>
          <c:h val="0.9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'Aufgabe 3'!$B$17</c:f>
              <c:strCache>
                <c:ptCount val="1"/>
                <c:pt idx="0">
                  <c:v>Delta t=0,1 Pi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3'!$A$23:$A$38</c:f>
              <c:numCache/>
            </c:numRef>
          </c:xVal>
          <c:yVal>
            <c:numRef>
              <c:f>'Aufgabe 3'!$B$23:$B$38</c:f>
              <c:numCache/>
            </c:numRef>
          </c:yVal>
          <c:smooth val="0"/>
        </c:ser>
        <c:ser>
          <c:idx val="2"/>
          <c:order val="1"/>
          <c:tx>
            <c:v>analytisch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'Aufgabe 3'!$D$23:$D$53</c:f>
              <c:numCache/>
            </c:numRef>
          </c:xVal>
          <c:yVal>
            <c:numRef>
              <c:f>'Aufgabe 3'!$G$23:$G$53</c:f>
              <c:numCache/>
            </c:numRef>
          </c:yVal>
          <c:smooth val="0"/>
        </c:ser>
        <c:ser>
          <c:idx val="3"/>
          <c:order val="2"/>
          <c:tx>
            <c:strRef>
              <c:f>'Aufgabe 3'!$E$17</c:f>
              <c:strCache>
                <c:ptCount val="1"/>
                <c:pt idx="0">
                  <c:v>Delta t=0,05 Pi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'Aufgabe 3'!$D$23:$D$53</c:f>
              <c:numCache/>
            </c:numRef>
          </c:xVal>
          <c:yVal>
            <c:numRef>
              <c:f>'Aufgabe 3'!$E$23:$E$53</c:f>
              <c:numCache/>
            </c:numRef>
          </c:yVal>
          <c:smooth val="0"/>
        </c:ser>
        <c:axId val="4871543"/>
        <c:axId val="43843888"/>
      </c:scatterChart>
      <c:valAx>
        <c:axId val="4871543"/>
        <c:scaling>
          <c:orientation val="minMax"/>
          <c:max val="6.5"/>
          <c:min val="1.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43888"/>
        <c:crosses val="autoZero"/>
        <c:crossBetween val="midCat"/>
        <c:dispUnits/>
        <c:minorUnit val="0.1"/>
      </c:valAx>
      <c:valAx>
        <c:axId val="43843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15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75"/>
          <c:y val="0.102"/>
          <c:w val="0.186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</xdr:row>
      <xdr:rowOff>123825</xdr:rowOff>
    </xdr:from>
    <xdr:to>
      <xdr:col>13</xdr:col>
      <xdr:colOff>723900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334125" y="1533525"/>
        <a:ext cx="46291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752475</xdr:colOff>
      <xdr:row>9</xdr:row>
      <xdr:rowOff>9525</xdr:rowOff>
    </xdr:from>
    <xdr:to>
      <xdr:col>9</xdr:col>
      <xdr:colOff>285750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3552825" y="1524000"/>
        <a:ext cx="33432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704850</xdr:colOff>
      <xdr:row>26</xdr:row>
      <xdr:rowOff>47625</xdr:rowOff>
    </xdr:from>
    <xdr:to>
      <xdr:col>9</xdr:col>
      <xdr:colOff>352425</xdr:colOff>
      <xdr:row>51</xdr:row>
      <xdr:rowOff>123825</xdr:rowOff>
    </xdr:to>
    <xdr:graphicFrame>
      <xdr:nvGraphicFramePr>
        <xdr:cNvPr id="2" name="Chart 3"/>
        <xdr:cNvGraphicFramePr/>
      </xdr:nvGraphicFramePr>
      <xdr:xfrm>
        <a:off x="3505200" y="4314825"/>
        <a:ext cx="34575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15</xdr:row>
      <xdr:rowOff>19050</xdr:rowOff>
    </xdr:from>
    <xdr:to>
      <xdr:col>13</xdr:col>
      <xdr:colOff>409575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6200775" y="2533650"/>
        <a:ext cx="4514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54</xdr:row>
      <xdr:rowOff>95250</xdr:rowOff>
    </xdr:from>
    <xdr:to>
      <xdr:col>16</xdr:col>
      <xdr:colOff>304800</xdr:colOff>
      <xdr:row>79</xdr:row>
      <xdr:rowOff>142875</xdr:rowOff>
    </xdr:to>
    <xdr:graphicFrame>
      <xdr:nvGraphicFramePr>
        <xdr:cNvPr id="2" name="Chart 2"/>
        <xdr:cNvGraphicFramePr/>
      </xdr:nvGraphicFramePr>
      <xdr:xfrm>
        <a:off x="6343650" y="8924925"/>
        <a:ext cx="6553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552450</xdr:colOff>
      <xdr:row>34</xdr:row>
      <xdr:rowOff>19050</xdr:rowOff>
    </xdr:from>
    <xdr:to>
      <xdr:col>13</xdr:col>
      <xdr:colOff>504825</xdr:colOff>
      <xdr:row>51</xdr:row>
      <xdr:rowOff>19050</xdr:rowOff>
    </xdr:to>
    <xdr:graphicFrame>
      <xdr:nvGraphicFramePr>
        <xdr:cNvPr id="3" name="Chart 3"/>
        <xdr:cNvGraphicFramePr/>
      </xdr:nvGraphicFramePr>
      <xdr:xfrm>
        <a:off x="6286500" y="5610225"/>
        <a:ext cx="45243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81</xdr:row>
      <xdr:rowOff>57150</xdr:rowOff>
    </xdr:from>
    <xdr:to>
      <xdr:col>16</xdr:col>
      <xdr:colOff>295275</xdr:colOff>
      <xdr:row>106</xdr:row>
      <xdr:rowOff>114300</xdr:rowOff>
    </xdr:to>
    <xdr:graphicFrame>
      <xdr:nvGraphicFramePr>
        <xdr:cNvPr id="4" name="Chart 4"/>
        <xdr:cNvGraphicFramePr/>
      </xdr:nvGraphicFramePr>
      <xdr:xfrm>
        <a:off x="6324600" y="13258800"/>
        <a:ext cx="6562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19</xdr:row>
      <xdr:rowOff>76200</xdr:rowOff>
    </xdr:from>
    <xdr:to>
      <xdr:col>15</xdr:col>
      <xdr:colOff>180975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5724525" y="3276600"/>
        <a:ext cx="6153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46</xdr:row>
      <xdr:rowOff>85725</xdr:rowOff>
    </xdr:from>
    <xdr:to>
      <xdr:col>15</xdr:col>
      <xdr:colOff>200025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5734050" y="7658100"/>
        <a:ext cx="6162675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12</xdr:row>
      <xdr:rowOff>142875</xdr:rowOff>
    </xdr:from>
    <xdr:to>
      <xdr:col>7</xdr:col>
      <xdr:colOff>742950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647950" y="2162175"/>
        <a:ext cx="34290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aeber\LEHRE\LBSYSTEM\SYSTEM-SS2004\www\Aufgaben+Loesung\ueb-num-integ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aeber\LEHRE\LBSYSTEM\SYSTEM-SS2004\www\Aufgaben+Loesung\loes-excel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es-num-Inte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7">
          <cell r="B7" t="str">
            <v>xb=xa-t2xa (0,1)</v>
          </cell>
          <cell r="D7" t="str">
            <v>xb=xa-t2xa (0,05)</v>
          </cell>
          <cell r="F7" t="str">
            <v>xb=xa-t2xa (0,01)</v>
          </cell>
          <cell r="G7" t="str">
            <v>exakt</v>
          </cell>
        </row>
        <row r="9">
          <cell r="A9">
            <v>0</v>
          </cell>
          <cell r="B9">
            <v>3</v>
          </cell>
          <cell r="C9">
            <v>0</v>
          </cell>
          <cell r="D9">
            <v>3</v>
          </cell>
          <cell r="E9">
            <v>0</v>
          </cell>
          <cell r="F9">
            <v>3</v>
          </cell>
          <cell r="G9">
            <v>3</v>
          </cell>
        </row>
        <row r="10">
          <cell r="A10">
            <v>0.1</v>
          </cell>
          <cell r="B10">
            <v>2.997</v>
          </cell>
          <cell r="C10">
            <v>0.05</v>
          </cell>
          <cell r="D10">
            <v>2.999625</v>
          </cell>
          <cell r="E10">
            <v>0.01</v>
          </cell>
          <cell r="F10">
            <v>2.999997</v>
          </cell>
          <cell r="G10">
            <v>2.999999000000167</v>
          </cell>
        </row>
        <row r="11">
          <cell r="A11">
            <v>0.2</v>
          </cell>
          <cell r="B11">
            <v>2.9850119999999998</v>
          </cell>
          <cell r="C11">
            <v>0.1</v>
          </cell>
          <cell r="D11">
            <v>2.9981251875</v>
          </cell>
          <cell r="E11">
            <v>0.02</v>
          </cell>
          <cell r="F11">
            <v>2.999985000012</v>
          </cell>
          <cell r="G11">
            <v>2.999992000010667</v>
          </cell>
        </row>
        <row r="12">
          <cell r="A12">
            <v>0.30000000000000004</v>
          </cell>
          <cell r="B12">
            <v>2.958146892</v>
          </cell>
          <cell r="C12">
            <v>0.15000000000000002</v>
          </cell>
          <cell r="D12">
            <v>2.9947522966640623</v>
          </cell>
          <cell r="E12">
            <v>0.03</v>
          </cell>
          <cell r="F12">
            <v>2.9999580001469996</v>
          </cell>
          <cell r="G12">
            <v>2.9999730001215</v>
          </cell>
        </row>
        <row r="13">
          <cell r="A13">
            <v>0.4</v>
          </cell>
          <cell r="B13">
            <v>2.910816541728</v>
          </cell>
          <cell r="C13">
            <v>0.2</v>
          </cell>
          <cell r="D13">
            <v>2.9887627920707343</v>
          </cell>
          <cell r="E13">
            <v>0.04</v>
          </cell>
          <cell r="F13">
            <v>2.999910000818997</v>
          </cell>
          <cell r="G13">
            <v>2.999936000682662</v>
          </cell>
        </row>
        <row r="14">
          <cell r="A14">
            <v>0.5</v>
          </cell>
          <cell r="B14">
            <v>2.8380461281848</v>
          </cell>
          <cell r="C14">
            <v>0.25</v>
          </cell>
          <cell r="D14">
            <v>2.979422908345513</v>
          </cell>
          <cell r="E14">
            <v>0.05</v>
          </cell>
          <cell r="F14">
            <v>2.9998350030689767</v>
          </cell>
          <cell r="G14">
            <v>2.9998750026041305</v>
          </cell>
        </row>
        <row r="15">
          <cell r="A15">
            <v>0.6</v>
          </cell>
          <cell r="B15">
            <v>2.7358764675701472</v>
          </cell>
          <cell r="C15">
            <v>0.3</v>
          </cell>
          <cell r="D15">
            <v>2.966015505257958</v>
          </cell>
          <cell r="E15">
            <v>0.060000000000000005</v>
          </cell>
          <cell r="F15">
            <v>2.999727009008866</v>
          </cell>
          <cell r="G15">
            <v>2.9997840077758133</v>
          </cell>
        </row>
        <row r="16">
          <cell r="A16">
            <v>0.7</v>
          </cell>
          <cell r="B16">
            <v>2.60181852065921</v>
          </cell>
          <cell r="C16">
            <v>0.35</v>
          </cell>
          <cell r="D16">
            <v>2.9478486602882534</v>
          </cell>
          <cell r="E16">
            <v>0.07</v>
          </cell>
          <cell r="F16">
            <v>2.9995800223854245</v>
          </cell>
          <cell r="G16">
            <v>2.9996570196074193</v>
          </cell>
        </row>
        <row r="17">
          <cell r="A17">
            <v>0.7999999999999999</v>
          </cell>
          <cell r="B17">
            <v>2.435302135337021</v>
          </cell>
          <cell r="C17">
            <v>0.39999999999999997</v>
          </cell>
          <cell r="D17">
            <v>2.9242658710059475</v>
          </cell>
          <cell r="E17">
            <v>0.08</v>
          </cell>
          <cell r="F17">
            <v>2.9993880492639917</v>
          </cell>
          <cell r="G17">
            <v>2.999488043688181</v>
          </cell>
        </row>
        <row r="18">
          <cell r="A18">
            <v>0.8999999999999999</v>
          </cell>
          <cell r="B18">
            <v>2.2380426623747223</v>
          </cell>
          <cell r="C18">
            <v>0.44999999999999996</v>
          </cell>
          <cell r="D18">
            <v>2.8946576790620124</v>
          </cell>
          <cell r="E18">
            <v>0.09</v>
          </cell>
          <cell r="F18">
            <v>2.999145098832001</v>
          </cell>
          <cell r="G18">
            <v>2.999271088566326</v>
          </cell>
        </row>
        <row r="19">
          <cell r="A19">
            <v>0.9999999999999999</v>
          </cell>
          <cell r="B19">
            <v>2.01423839613725</v>
          </cell>
          <cell r="C19">
            <v>0.49999999999999994</v>
          </cell>
          <cell r="D19">
            <v>2.8584744580737373</v>
          </cell>
          <cell r="E19">
            <v>0.09999999999999999</v>
          </cell>
          <cell r="F19">
            <v>2.998845184322118</v>
          </cell>
          <cell r="G19">
            <v>2.9990001666481496</v>
          </cell>
        </row>
        <row r="20">
          <cell r="A20">
            <v>1.0999999999999999</v>
          </cell>
          <cell r="B20">
            <v>1.7705155502046426</v>
          </cell>
          <cell r="C20">
            <v>0.5499999999999999</v>
          </cell>
          <cell r="D20">
            <v>2.815240031895372</v>
          </cell>
          <cell r="E20">
            <v>0.10999999999999999</v>
          </cell>
          <cell r="F20">
            <v>2.998482324054815</v>
          </cell>
          <cell r="G20">
            <v>2.998669295216506</v>
          </cell>
        </row>
        <row r="21">
          <cell r="A21">
            <v>1.2</v>
          </cell>
          <cell r="B21">
            <v>1.515561310975174</v>
          </cell>
          <cell r="C21">
            <v>0.6</v>
          </cell>
          <cell r="D21">
            <v>2.7645657113212554</v>
          </cell>
          <cell r="E21">
            <v>0.11999999999999998</v>
          </cell>
          <cell r="F21">
            <v>2.998050542600151</v>
          </cell>
          <cell r="G21">
            <v>2.9982724975684625</v>
          </cell>
        </row>
        <row r="22">
          <cell r="A22">
            <v>1.3</v>
          </cell>
          <cell r="B22">
            <v>1.2594314494203696</v>
          </cell>
          <cell r="C22">
            <v>0.65</v>
          </cell>
          <cell r="D22">
            <v>2.7061642606695937</v>
          </cell>
          <cell r="E22">
            <v>0.12999999999999998</v>
          </cell>
          <cell r="F22">
            <v>2.9975438720584515</v>
          </cell>
          <cell r="G22">
            <v>2.997803804271823</v>
          </cell>
        </row>
        <row r="23">
          <cell r="A23">
            <v>1.4000000000000001</v>
          </cell>
          <cell r="B23">
            <v>1.0125828853339771</v>
          </cell>
          <cell r="C23">
            <v>0.7000000000000001</v>
          </cell>
          <cell r="D23">
            <v>2.6398632362831886</v>
          </cell>
          <cell r="E23">
            <v>0.13999999999999999</v>
          </cell>
          <cell r="F23">
            <v>2.9969563534595283</v>
          </cell>
          <cell r="G23">
            <v>2.997257254540142</v>
          </cell>
        </row>
        <row r="24">
          <cell r="A24">
            <v>1.5000000000000002</v>
          </cell>
          <cell r="B24">
            <v>0.7847517361338322</v>
          </cell>
          <cell r="C24">
            <v>0.7500000000000001</v>
          </cell>
          <cell r="D24">
            <v>2.565617082762724</v>
          </cell>
          <cell r="E24">
            <v>0.15</v>
          </cell>
          <cell r="F24">
            <v>2.99628203828</v>
          </cell>
          <cell r="G24">
            <v>2.996626897725786</v>
          </cell>
        </row>
        <row r="25">
          <cell r="A25">
            <v>1.6000000000000003</v>
          </cell>
          <cell r="B25">
            <v>0.5838552916835711</v>
          </cell>
          <cell r="C25">
            <v>0.8000000000000002</v>
          </cell>
          <cell r="D25">
            <v>2.483517336114317</v>
          </cell>
          <cell r="E25">
            <v>0.16</v>
          </cell>
          <cell r="F25">
            <v>2.9955149900782003</v>
          </cell>
          <cell r="G25">
            <v>2.995906794930518</v>
          </cell>
        </row>
        <row r="26">
          <cell r="A26">
            <v>1.7000000000000004</v>
          </cell>
          <cell r="B26">
            <v>0.415121112387019</v>
          </cell>
          <cell r="C26">
            <v>0.8500000000000002</v>
          </cell>
          <cell r="D26">
            <v>2.393800272347187</v>
          </cell>
          <cell r="E26">
            <v>0.17</v>
          </cell>
          <cell r="F26">
            <v>2.9946492862460676</v>
          </cell>
          <cell r="G26">
            <v>2.9950910207329935</v>
          </cell>
        </row>
        <row r="27">
          <cell r="A27">
            <v>1.8000000000000005</v>
          </cell>
          <cell r="B27">
            <v>0.28062187197362476</v>
          </cell>
          <cell r="C27">
            <v>0.9000000000000002</v>
          </cell>
          <cell r="D27">
            <v>2.296851361317126</v>
          </cell>
          <cell r="E27">
            <v>0.18000000000000002</v>
          </cell>
          <cell r="F27">
            <v>2.993679019877324</v>
          </cell>
          <cell r="G27">
            <v>2.994173665032464</v>
          </cell>
        </row>
        <row r="28">
          <cell r="A28">
            <v>1.9000000000000006</v>
          </cell>
          <cell r="B28">
            <v>0.17931737619114616</v>
          </cell>
          <cell r="C28">
            <v>0.9500000000000003</v>
          </cell>
          <cell r="D28">
            <v>2.193205943637691</v>
          </cell>
          <cell r="E28">
            <v>0.19000000000000003</v>
          </cell>
          <cell r="F28">
            <v>2.992598301751148</v>
          </cell>
          <cell r="G28">
            <v>2.9931488350078825</v>
          </cell>
        </row>
        <row r="29">
          <cell r="A29">
            <v>2.0000000000000004</v>
          </cell>
          <cell r="B29">
            <v>0.10759042571468766</v>
          </cell>
          <cell r="C29">
            <v>1.0000000000000002</v>
          </cell>
          <cell r="D29">
            <v>2.083545646455806</v>
          </cell>
          <cell r="E29">
            <v>0.20000000000000004</v>
          </cell>
          <cell r="F29">
            <v>2.991401262430448</v>
          </cell>
          <cell r="G29">
            <v>2.9920106571915026</v>
          </cell>
        </row>
        <row r="30">
          <cell r="A30">
            <v>2.1000000000000005</v>
          </cell>
          <cell r="B30">
            <v>0.06014304797451038</v>
          </cell>
          <cell r="C30">
            <v>1.0500000000000003</v>
          </cell>
          <cell r="D30">
            <v>1.9686901926949298</v>
          </cell>
          <cell r="E30">
            <v>0.21000000000000005</v>
          </cell>
          <cell r="F30">
            <v>2.990082054473716</v>
          </cell>
          <cell r="G30">
            <v>2.990753279655955</v>
          </cell>
        </row>
        <row r="31">
          <cell r="A31">
            <v>2.2000000000000006</v>
          </cell>
          <cell r="B31">
            <v>0.031033812754847342</v>
          </cell>
          <cell r="C31">
            <v>1.1000000000000003</v>
          </cell>
          <cell r="D31">
            <v>1.8495844360368865</v>
          </cell>
          <cell r="E31">
            <v>0.22000000000000006</v>
          </cell>
          <cell r="F31">
            <v>2.9886348547593506</v>
          </cell>
          <cell r="G31">
            <v>2.989370874313653</v>
          </cell>
        </row>
        <row r="32">
          <cell r="A32">
            <v>2.3000000000000007</v>
          </cell>
          <cell r="B32">
            <v>0.014616925807533085</v>
          </cell>
          <cell r="C32">
            <v>1.1500000000000004</v>
          </cell>
          <cell r="D32">
            <v>1.7272806652039474</v>
          </cell>
          <cell r="E32">
            <v>0.23000000000000007</v>
          </cell>
          <cell r="F32">
            <v>2.987053866921183</v>
          </cell>
          <cell r="G32">
            <v>2.987857639327279</v>
          </cell>
        </row>
        <row r="33">
          <cell r="A33">
            <v>2.400000000000001</v>
          </cell>
          <cell r="B33">
            <v>0.006197576542394022</v>
          </cell>
          <cell r="C33">
            <v>1.2000000000000004</v>
          </cell>
          <cell r="D33">
            <v>1.6029164573092631</v>
          </cell>
          <cell r="E33">
            <v>0.24000000000000007</v>
          </cell>
          <cell r="F33">
            <v>2.985333323893836</v>
          </cell>
          <cell r="G33">
            <v>2.986207801629945</v>
          </cell>
        </row>
        <row r="34">
          <cell r="A34">
            <v>2.500000000000001</v>
          </cell>
          <cell r="B34">
            <v>0.002324091203397755</v>
          </cell>
          <cell r="C34">
            <v>1.2500000000000004</v>
          </cell>
          <cell r="D34">
            <v>1.477688609081977</v>
          </cell>
          <cell r="E34">
            <v>0.25000000000000006</v>
          </cell>
          <cell r="F34">
            <v>2.9834674905664023</v>
          </cell>
          <cell r="G34">
            <v>2.9844156195535114</v>
          </cell>
        </row>
        <row r="35">
          <cell r="A35">
            <v>2.600000000000001</v>
          </cell>
          <cell r="B35">
            <v>0.0007530055499008715</v>
          </cell>
          <cell r="C35">
            <v>1.3000000000000005</v>
          </cell>
          <cell r="D35">
            <v>1.35282392161455</v>
          </cell>
          <cell r="E35">
            <v>0.26000000000000006</v>
          </cell>
          <cell r="F35">
            <v>2.9814506665427793</v>
          </cell>
          <cell r="G35">
            <v>2.9824753855633968</v>
          </cell>
        </row>
        <row r="36">
          <cell r="A36">
            <v>2.700000000000001</v>
          </cell>
          <cell r="B36">
            <v>0.00020406450402313573</v>
          </cell>
          <cell r="C36">
            <v>1.3500000000000005</v>
          </cell>
          <cell r="D36">
            <v>1.229547841757424</v>
          </cell>
          <cell r="E36">
            <v>0.2700000000000001</v>
          </cell>
          <cell r="F36">
            <v>2.9792771890068694</v>
          </cell>
          <cell r="G36">
            <v>2.9803814290980557</v>
          </cell>
        </row>
        <row r="37">
          <cell r="A37">
            <v>2.800000000000001</v>
          </cell>
          <cell r="B37">
            <v>4.40779328689972E-05</v>
          </cell>
          <cell r="C37">
            <v>1.4000000000000006</v>
          </cell>
          <cell r="D37">
            <v>1.1090521532651962</v>
          </cell>
          <cell r="E37">
            <v>0.2800000000000001</v>
          </cell>
          <cell r="F37">
            <v>2.976941435690688</v>
          </cell>
          <cell r="G37">
            <v>2.978128119511172</v>
          </cell>
        </row>
        <row r="38">
          <cell r="A38">
            <v>2.9000000000000012</v>
          </cell>
          <cell r="B38">
            <v>7.008391326170522E-06</v>
          </cell>
          <cell r="C38">
            <v>1.4500000000000006</v>
          </cell>
          <cell r="D38">
            <v>0.9924630456531924</v>
          </cell>
          <cell r="E38">
            <v>0.2900000000000001</v>
          </cell>
          <cell r="F38">
            <v>2.974437827943272</v>
          </cell>
          <cell r="G38">
            <v>2.9757098691144392</v>
          </cell>
        </row>
        <row r="39">
          <cell r="A39">
            <v>3.0000000000000013</v>
          </cell>
          <cell r="B39">
            <v>7.008391326170468E-07</v>
          </cell>
          <cell r="C39">
            <v>1.5000000000000007</v>
          </cell>
          <cell r="D39">
            <v>0.8808109530172081</v>
          </cell>
          <cell r="E39">
            <v>0.3000000000000001</v>
          </cell>
          <cell r="F39">
            <v>2.971760833898123</v>
          </cell>
          <cell r="G39">
            <v>2.973121136318651</v>
          </cell>
        </row>
        <row r="40">
          <cell r="C40">
            <v>1.5500000000000007</v>
          </cell>
          <cell r="D40">
            <v>0.7750035372860159</v>
          </cell>
          <cell r="E40">
            <v>0.3100000000000001</v>
          </cell>
          <cell r="F40">
            <v>2.9689049717367473</v>
          </cell>
          <cell r="G40">
            <v>2.9703564288706525</v>
          </cell>
        </row>
        <row r="41">
          <cell r="C41">
            <v>1.6000000000000008</v>
          </cell>
          <cell r="D41">
            <v>0.6758030845134058</v>
          </cell>
          <cell r="E41">
            <v>0.3200000000000001</v>
          </cell>
          <cell r="F41">
            <v>2.965864813045689</v>
          </cell>
          <cell r="G41">
            <v>2.9674103071835405</v>
          </cell>
        </row>
        <row r="42">
          <cell r="C42">
            <v>1.6500000000000008</v>
          </cell>
          <cell r="D42">
            <v>0.5838093896340183</v>
          </cell>
          <cell r="E42">
            <v>0.3300000000000001</v>
          </cell>
          <cell r="F42">
            <v>2.9626349862642822</v>
          </cell>
          <cell r="G42">
            <v>2.964277387757316</v>
          </cell>
        </row>
        <row r="43">
          <cell r="C43">
            <v>1.7000000000000008</v>
          </cell>
          <cell r="D43">
            <v>0.49944893283190256</v>
          </cell>
          <cell r="E43">
            <v>0.34000000000000014</v>
          </cell>
          <cell r="F43">
            <v>2.9592101802201607</v>
          </cell>
          <cell r="G43">
            <v>2.960952346687031</v>
          </cell>
        </row>
        <row r="44">
          <cell r="C44">
            <v>1.7500000000000009</v>
          </cell>
          <cell r="D44">
            <v>0.4229708149920174</v>
          </cell>
          <cell r="E44">
            <v>0.35000000000000014</v>
          </cell>
          <cell r="F44">
            <v>2.955585147749391</v>
          </cell>
          <cell r="G44">
            <v>2.9574299232552783</v>
          </cell>
        </row>
        <row r="45">
          <cell r="C45">
            <v>1.800000000000001</v>
          </cell>
          <cell r="D45">
            <v>0.3544495429633105</v>
          </cell>
          <cell r="E45">
            <v>0.36000000000000015</v>
          </cell>
          <cell r="F45">
            <v>2.9517547093979077</v>
          </cell>
          <cell r="G45">
            <v>2.9537049236056934</v>
          </cell>
        </row>
        <row r="46">
          <cell r="C46">
            <v>1.850000000000001</v>
          </cell>
          <cell r="D46">
            <v>0.2937943649237139</v>
          </cell>
          <cell r="E46">
            <v>0.37000000000000016</v>
          </cell>
          <cell r="F46">
            <v>2.947713757200742</v>
          </cell>
          <cell r="G46">
            <v>2.949772224493949</v>
          </cell>
        </row>
        <row r="47">
          <cell r="C47">
            <v>1.900000000000001</v>
          </cell>
          <cell r="D47">
            <v>0.2407644820549835</v>
          </cell>
          <cell r="E47">
            <v>0.38000000000000017</v>
          </cell>
          <cell r="F47">
            <v>2.9434572585353442</v>
          </cell>
          <cell r="G47">
            <v>2.9456267771125493</v>
          </cell>
        </row>
        <row r="48">
          <cell r="C48">
            <v>1.950000000000001</v>
          </cell>
          <cell r="D48">
            <v>0.19498913490427972</v>
          </cell>
          <cell r="E48">
            <v>0.3900000000000002</v>
          </cell>
          <cell r="F48">
            <v>2.938980260045112</v>
          </cell>
          <cell r="G48">
            <v>2.941263610985507</v>
          </cell>
        </row>
        <row r="49">
          <cell r="C49">
            <v>2.000000000000001</v>
          </cell>
          <cell r="D49">
            <v>0.15599130792342375</v>
          </cell>
          <cell r="E49">
            <v>0.4000000000000002</v>
          </cell>
          <cell r="F49">
            <v>2.9342778916290397</v>
          </cell>
          <cell r="G49">
            <v>2.936677837928838</v>
          </cell>
        </row>
        <row r="50">
          <cell r="C50">
            <v>2.0500000000000007</v>
          </cell>
          <cell r="D50">
            <v>0.12321363434601432</v>
          </cell>
          <cell r="E50">
            <v>0.4100000000000002</v>
          </cell>
          <cell r="F50">
            <v>2.9293453704932113</v>
          </cell>
          <cell r="G50">
            <v>2.931864656072574</v>
          </cell>
        </row>
        <row r="51">
          <cell r="C51">
            <v>2.1000000000000005</v>
          </cell>
          <cell r="D51">
            <v>0.09604502797271815</v>
          </cell>
          <cell r="E51">
            <v>0.4200000000000002</v>
          </cell>
          <cell r="F51">
            <v>2.924178005259661</v>
          </cell>
          <cell r="G51">
            <v>2.9268193539398304</v>
          </cell>
        </row>
        <row r="52">
          <cell r="C52">
            <v>2.1500000000000004</v>
          </cell>
          <cell r="D52">
            <v>0.07384662088252365</v>
          </cell>
          <cell r="E52">
            <v>0.4300000000000002</v>
          </cell>
          <cell r="F52">
            <v>2.918771200127936</v>
          </cell>
          <cell r="G52">
            <v>2.9215373145782513</v>
          </cell>
        </row>
        <row r="53">
          <cell r="C53">
            <v>2.2</v>
          </cell>
          <cell r="D53">
            <v>0.05597573862895293</v>
          </cell>
          <cell r="E53">
            <v>0.4400000000000002</v>
          </cell>
          <cell r="F53">
            <v>2.9131204590844884</v>
          </cell>
          <cell r="G53">
            <v>2.9160140197389737</v>
          </cell>
        </row>
        <row r="54">
          <cell r="C54">
            <v>2.25</v>
          </cell>
          <cell r="D54">
            <v>0.041806879788499215</v>
          </cell>
          <cell r="E54">
            <v>0.45000000000000023</v>
          </cell>
          <cell r="F54">
            <v>2.907221390154842</v>
          </cell>
          <cell r="G54">
            <v>2.9102450540980516</v>
          </cell>
        </row>
        <row r="55">
          <cell r="C55">
            <v>2.3</v>
          </cell>
          <cell r="D55">
            <v>0.030748960084441175</v>
          </cell>
          <cell r="E55">
            <v>0.46000000000000024</v>
          </cell>
          <cell r="F55">
            <v>2.9010697096932745</v>
          </cell>
          <cell r="G55">
            <v>2.9042261095150916</v>
          </cell>
        </row>
        <row r="56">
          <cell r="C56">
            <v>2.3499999999999996</v>
          </cell>
          <cell r="D56">
            <v>0.022258403481124858</v>
          </cell>
          <cell r="E56">
            <v>0.47000000000000025</v>
          </cell>
          <cell r="F56">
            <v>2.894661246704562</v>
          </cell>
          <cell r="G56">
            <v>2.897952989323658</v>
          </cell>
        </row>
        <row r="57">
          <cell r="C57">
            <v>2.3999999999999995</v>
          </cell>
          <cell r="D57">
            <v>0.015847983278560903</v>
          </cell>
          <cell r="E57">
            <v>0.48000000000000026</v>
          </cell>
          <cell r="F57">
            <v>2.8879919471921545</v>
          </cell>
          <cell r="G57">
            <v>2.891421612647825</v>
          </cell>
        </row>
        <row r="58">
          <cell r="C58">
            <v>2.4499999999999993</v>
          </cell>
          <cell r="D58">
            <v>0.011091607297082813</v>
          </cell>
          <cell r="E58">
            <v>0.49000000000000027</v>
          </cell>
          <cell r="F58">
            <v>2.881057878526946</v>
          </cell>
          <cell r="G58">
            <v>2.884628018739056</v>
          </cell>
        </row>
        <row r="59">
          <cell r="C59">
            <v>2.499999999999999</v>
          </cell>
          <cell r="D59">
            <v>0.007625480016744436</v>
          </cell>
          <cell r="E59">
            <v>0.5000000000000002</v>
          </cell>
          <cell r="F59">
            <v>2.873855233830629</v>
          </cell>
          <cell r="G59">
            <v>2.8775683713274143</v>
          </cell>
        </row>
        <row r="60">
          <cell r="C60">
            <v>2.549999999999999</v>
          </cell>
          <cell r="D60">
            <v>0.005146245826300404</v>
          </cell>
          <cell r="E60">
            <v>0.5100000000000002</v>
          </cell>
          <cell r="F60">
            <v>2.8663803363674356</v>
          </cell>
          <cell r="G60">
            <v>2.8702389629809435</v>
          </cell>
        </row>
        <row r="61">
          <cell r="C61">
            <v>2.5999999999999988</v>
          </cell>
          <cell r="D61">
            <v>0.003406814737010869</v>
          </cell>
          <cell r="E61">
            <v>0.5200000000000002</v>
          </cell>
          <cell r="F61">
            <v>2.858629643937898</v>
          </cell>
          <cell r="G61">
            <v>2.862636219466847</v>
          </cell>
        </row>
        <row r="62">
          <cell r="C62">
            <v>2.6499999999999986</v>
          </cell>
          <cell r="D62">
            <v>0.0022105969124779287</v>
          </cell>
          <cell r="E62">
            <v>0.5300000000000002</v>
          </cell>
          <cell r="F62">
            <v>2.8505997532680767</v>
          </cell>
          <cell r="G62">
            <v>2.854756704107975</v>
          </cell>
        </row>
        <row r="63">
          <cell r="C63">
            <v>2.6999999999999984</v>
          </cell>
          <cell r="D63">
            <v>0.0014048343378797246</v>
          </cell>
          <cell r="E63">
            <v>0.5400000000000003</v>
          </cell>
          <cell r="F63">
            <v>2.842287404387547</v>
          </cell>
          <cell r="G63">
            <v>2.846597122127915</v>
          </cell>
        </row>
        <row r="64">
          <cell r="C64">
            <v>2.7499999999999982</v>
          </cell>
          <cell r="D64">
            <v>0.0008736313538689545</v>
          </cell>
          <cell r="E64">
            <v>0.5500000000000003</v>
          </cell>
          <cell r="F64">
            <v>2.8336894849892746</v>
          </cell>
          <cell r="G64">
            <v>2.83815432497787</v>
          </cell>
        </row>
        <row r="65">
          <cell r="C65">
            <v>2.799999999999998</v>
          </cell>
          <cell r="D65">
            <v>0.0005311678631523247</v>
          </cell>
          <cell r="E65">
            <v>0.5600000000000003</v>
          </cell>
          <cell r="F65">
            <v>2.8248030347643485</v>
          </cell>
          <cell r="G65">
            <v>2.8294253146383204</v>
          </cell>
        </row>
        <row r="66">
          <cell r="C66">
            <v>2.849999999999998</v>
          </cell>
          <cell r="D66">
            <v>0.0003154473147295872</v>
          </cell>
          <cell r="E66">
            <v>0.5700000000000003</v>
          </cell>
          <cell r="F66">
            <v>2.815625249704399</v>
          </cell>
          <cell r="G66">
            <v>2.8204072478883533</v>
          </cell>
        </row>
        <row r="67">
          <cell r="C67">
            <v>2.8999999999999977</v>
          </cell>
          <cell r="D67">
            <v>0.00018280171888579598</v>
          </cell>
          <cell r="E67">
            <v>0.5800000000000003</v>
          </cell>
          <cell r="F67">
            <v>2.8061534863643938</v>
          </cell>
          <cell r="G67">
            <v>2.8110974405353835</v>
          </cell>
        </row>
        <row r="68">
          <cell r="C68">
            <v>2.9499999999999975</v>
          </cell>
          <cell r="D68">
            <v>0.00010326012095561413</v>
          </cell>
          <cell r="E68">
            <v>0.5900000000000003</v>
          </cell>
          <cell r="F68">
            <v>2.7963852660783592</v>
          </cell>
          <cell r="G68">
            <v>2.801493371597883</v>
          </cell>
        </row>
        <row r="69">
          <cell r="C69">
            <v>2.9999999999999973</v>
          </cell>
          <cell r="D69">
            <v>5.679306652558785E-05</v>
          </cell>
          <cell r="E69">
            <v>0.6000000000000003</v>
          </cell>
          <cell r="F69">
            <v>2.786318279120477</v>
          </cell>
          <cell r="G69">
            <v>2.7915926874336168</v>
          </cell>
        </row>
        <row r="70">
          <cell r="E70">
            <v>0.6100000000000003</v>
          </cell>
          <cell r="F70">
            <v>2.77595038880387</v>
          </cell>
          <cell r="G70">
            <v>2.7813932058057595</v>
          </cell>
        </row>
        <row r="71">
          <cell r="E71">
            <v>0.6200000000000003</v>
          </cell>
          <cell r="F71">
            <v>2.765279635509308</v>
          </cell>
          <cell r="G71">
            <v>2.770892919879196</v>
          </cell>
        </row>
        <row r="72">
          <cell r="E72">
            <v>0.6300000000000003</v>
          </cell>
          <cell r="F72">
            <v>2.7543042406359715</v>
          </cell>
          <cell r="G72">
            <v>2.7600900021392096</v>
          </cell>
        </row>
        <row r="73">
          <cell r="E73">
            <v>0.6400000000000003</v>
          </cell>
          <cell r="F73">
            <v>2.7430226104663267</v>
          </cell>
          <cell r="G73">
            <v>2.7489828082246914</v>
          </cell>
        </row>
        <row r="74">
          <cell r="E74">
            <v>0.6500000000000004</v>
          </cell>
          <cell r="F74">
            <v>2.7314333399371065</v>
          </cell>
          <cell r="G74">
            <v>2.7375698806679427</v>
          </cell>
        </row>
        <row r="75">
          <cell r="E75">
            <v>0.6600000000000004</v>
          </cell>
          <cell r="F75">
            <v>2.7195352163083406</v>
          </cell>
          <cell r="G75">
            <v>2.7258499525331032</v>
          </cell>
        </row>
        <row r="76">
          <cell r="E76">
            <v>0.6700000000000004</v>
          </cell>
          <cell r="F76">
            <v>2.7073272227223324</v>
          </cell>
          <cell r="G76">
            <v>2.71382195094519</v>
          </cell>
        </row>
        <row r="77">
          <cell r="E77">
            <v>0.6800000000000004</v>
          </cell>
          <cell r="F77">
            <v>2.6948085416444645</v>
          </cell>
          <cell r="G77">
            <v>2.7014850005017306</v>
          </cell>
        </row>
        <row r="78">
          <cell r="E78">
            <v>0.6900000000000004</v>
          </cell>
          <cell r="F78">
            <v>2.681978558177695</v>
          </cell>
          <cell r="G78">
            <v>2.688838426558947</v>
          </cell>
        </row>
        <row r="79">
          <cell r="E79">
            <v>0.7000000000000004</v>
          </cell>
          <cell r="F79">
            <v>2.6688368632426243</v>
          </cell>
          <cell r="G79">
            <v>2.6758817583844796</v>
          </cell>
        </row>
        <row r="80">
          <cell r="E80">
            <v>0.7100000000000004</v>
          </cell>
          <cell r="F80">
            <v>2.655383256615018</v>
          </cell>
          <cell r="G80">
            <v>2.6626147321686493</v>
          </cell>
        </row>
        <row r="81">
          <cell r="E81">
            <v>0.7200000000000004</v>
          </cell>
          <cell r="F81">
            <v>2.641617749812726</v>
          </cell>
          <cell r="G81">
            <v>2.6490372938863085</v>
          </cell>
        </row>
        <row r="82">
          <cell r="E82">
            <v>0.7300000000000004</v>
          </cell>
          <cell r="F82">
            <v>2.627540568823974</v>
          </cell>
          <cell r="G82">
            <v>2.6351496020013845</v>
          </cell>
        </row>
        <row r="83">
          <cell r="E83">
            <v>0.7400000000000004</v>
          </cell>
          <cell r="F83">
            <v>2.6131521566690936</v>
          </cell>
          <cell r="G83">
            <v>2.6209520300062974</v>
          </cell>
        </row>
        <row r="84">
          <cell r="E84">
            <v>0.7500000000000004</v>
          </cell>
          <cell r="F84">
            <v>2.5984531757878297</v>
          </cell>
          <cell r="G84">
            <v>2.606445168788529</v>
          </cell>
        </row>
        <row r="85">
          <cell r="E85">
            <v>0.7600000000000005</v>
          </cell>
          <cell r="F85">
            <v>2.583444510244479</v>
          </cell>
          <cell r="G85">
            <v>2.591629828816724</v>
          </cell>
        </row>
        <row r="86">
          <cell r="E86">
            <v>0.7700000000000005</v>
          </cell>
          <cell r="F86">
            <v>2.5681272677432396</v>
          </cell>
          <cell r="G86">
            <v>2.5765070421388465</v>
          </cell>
        </row>
        <row r="87">
          <cell r="E87">
            <v>0.7800000000000005</v>
          </cell>
          <cell r="F87">
            <v>2.55250278144629</v>
          </cell>
          <cell r="G87">
            <v>2.561078064185046</v>
          </cell>
        </row>
        <row r="88">
          <cell r="E88">
            <v>0.7900000000000005</v>
          </cell>
          <cell r="F88">
            <v>2.5365726115872835</v>
          </cell>
          <cell r="G88">
            <v>2.5453443753680647</v>
          </cell>
        </row>
        <row r="89">
          <cell r="E89">
            <v>0.8000000000000005</v>
          </cell>
          <cell r="F89">
            <v>2.5203385468731248</v>
          </cell>
          <cell r="G89">
            <v>2.529307682474202</v>
          </cell>
        </row>
        <row r="90">
          <cell r="E90">
            <v>0.8100000000000005</v>
          </cell>
          <cell r="F90">
            <v>2.50380260566709</v>
          </cell>
          <cell r="G90">
            <v>2.5129699198380506</v>
          </cell>
        </row>
        <row r="91">
          <cell r="E91">
            <v>0.8200000000000005</v>
          </cell>
          <cell r="F91">
            <v>2.4869670369465844</v>
          </cell>
          <cell r="G91">
            <v>2.4963332502944433</v>
          </cell>
        </row>
        <row r="92">
          <cell r="E92">
            <v>0.8300000000000005</v>
          </cell>
          <cell r="F92">
            <v>2.4698343210290594</v>
          </cell>
          <cell r="G92">
            <v>2.479400065901296</v>
          </cell>
        </row>
        <row r="93">
          <cell r="E93">
            <v>0.8400000000000005</v>
          </cell>
          <cell r="F93">
            <v>2.452407170059878</v>
          </cell>
          <cell r="G93">
            <v>2.4621729884272874</v>
          </cell>
        </row>
        <row r="94">
          <cell r="E94">
            <v>0.8500000000000005</v>
          </cell>
          <cell r="F94">
            <v>2.4346885282561956</v>
          </cell>
          <cell r="G94">
            <v>2.444654869598602</v>
          </cell>
        </row>
        <row r="95">
          <cell r="E95">
            <v>0.8600000000000005</v>
          </cell>
          <cell r="F95">
            <v>2.4166815719012127</v>
          </cell>
          <cell r="G95">
            <v>2.426848791099251</v>
          </cell>
        </row>
        <row r="96">
          <cell r="E96">
            <v>0.8700000000000006</v>
          </cell>
          <cell r="F96">
            <v>2.3983897090834922</v>
          </cell>
          <cell r="G96">
            <v>2.4087580643198225</v>
          </cell>
        </row>
        <row r="97">
          <cell r="E97">
            <v>0.8800000000000006</v>
          </cell>
          <cell r="F97">
            <v>2.3798165791763495</v>
          </cell>
          <cell r="G97">
            <v>2.390386229849825</v>
          </cell>
        </row>
        <row r="98">
          <cell r="E98">
            <v>0.8900000000000006</v>
          </cell>
          <cell r="F98">
            <v>2.3609660520526936</v>
          </cell>
          <cell r="G98">
            <v>2.3717370567091676</v>
          </cell>
        </row>
        <row r="99">
          <cell r="E99">
            <v>0.9000000000000006</v>
          </cell>
          <cell r="F99">
            <v>2.3418422270310666</v>
          </cell>
          <cell r="G99">
            <v>2.352814541314668</v>
          </cell>
        </row>
        <row r="100">
          <cell r="E100">
            <v>0.9100000000000006</v>
          </cell>
          <cell r="F100">
            <v>2.3224494315490225</v>
          </cell>
          <cell r="G100">
            <v>2.3336229061778937</v>
          </cell>
        </row>
        <row r="101">
          <cell r="E101">
            <v>0.9200000000000006</v>
          </cell>
          <cell r="F101">
            <v>2.3027922195603914</v>
          </cell>
          <cell r="G101">
            <v>2.3141665983310262</v>
          </cell>
        </row>
        <row r="102">
          <cell r="E102">
            <v>0.9300000000000006</v>
          </cell>
          <cell r="F102">
            <v>2.2828753696534134</v>
          </cell>
          <cell r="G102">
            <v>2.2944502874778814</v>
          </cell>
        </row>
        <row r="103">
          <cell r="E103">
            <v>0.9400000000000006</v>
          </cell>
          <cell r="F103">
            <v>2.262703882887156</v>
          </cell>
          <cell r="G103">
            <v>2.2744788638676456</v>
          </cell>
        </row>
        <row r="104">
          <cell r="E104">
            <v>0.9500000000000006</v>
          </cell>
          <cell r="F104">
            <v>2.2422829803440996</v>
          </cell>
          <cell r="G104">
            <v>2.254257435889347</v>
          </cell>
        </row>
        <row r="105">
          <cell r="E105">
            <v>0.9600000000000006</v>
          </cell>
          <cell r="F105">
            <v>2.221618100397248</v>
          </cell>
          <cell r="G105">
            <v>2.2337913273855508</v>
          </cell>
        </row>
        <row r="106">
          <cell r="E106">
            <v>0.9700000000000006</v>
          </cell>
          <cell r="F106">
            <v>2.2007148956906106</v>
          </cell>
          <cell r="G106">
            <v>2.2130860746842504</v>
          </cell>
        </row>
        <row r="107">
          <cell r="E107">
            <v>0.9800000000000006</v>
          </cell>
          <cell r="F107">
            <v>2.179579229832398</v>
          </cell>
          <cell r="G107">
            <v>2.192147423348425</v>
          </cell>
        </row>
        <row r="108">
          <cell r="E108">
            <v>0.9900000000000007</v>
          </cell>
          <cell r="F108">
            <v>2.1582171738008107</v>
          </cell>
          <cell r="G108">
            <v>2.170981324643238</v>
          </cell>
        </row>
        <row r="109">
          <cell r="E109">
            <v>1.0000000000000007</v>
          </cell>
          <cell r="F109">
            <v>2.1366350020628024</v>
          </cell>
          <cell r="G109">
            <v>2.1495939317213666</v>
          </cell>
        </row>
        <row r="110">
          <cell r="E110">
            <v>1.0100000000000007</v>
          </cell>
          <cell r="F110">
            <v>2.11483918840676</v>
          </cell>
          <cell r="G110">
            <v>2.127991595527507</v>
          </cell>
        </row>
        <row r="111">
          <cell r="E111">
            <v>1.0200000000000007</v>
          </cell>
          <cell r="F111">
            <v>2.092836401490576</v>
          </cell>
          <cell r="G111">
            <v>2.1061808604236</v>
          </cell>
        </row>
        <row r="112">
          <cell r="E112">
            <v>1.0300000000000007</v>
          </cell>
          <cell r="F112">
            <v>2.0706335001071623</v>
          </cell>
          <cell r="G112">
            <v>2.084168459536899</v>
          </cell>
        </row>
        <row r="113">
          <cell r="E113">
            <v>1.0400000000000007</v>
          </cell>
          <cell r="F113">
            <v>2.048237528170003</v>
          </cell>
          <cell r="G113">
            <v>2.0619613098335465</v>
          </cell>
        </row>
        <row r="114">
          <cell r="E114">
            <v>1.0500000000000007</v>
          </cell>
          <cell r="F114">
            <v>2.0256557094219287</v>
          </cell>
          <cell r="G114">
            <v>2.0395665069208775</v>
          </cell>
        </row>
        <row r="115">
          <cell r="E115">
            <v>1.0600000000000007</v>
          </cell>
          <cell r="F115">
            <v>2.002895441870864</v>
          </cell>
          <cell r="G115">
            <v>2.0169913195822464</v>
          </cell>
        </row>
        <row r="116">
          <cell r="E116">
            <v>1.0700000000000007</v>
          </cell>
          <cell r="F116">
            <v>1.9799642919568845</v>
          </cell>
          <cell r="G116">
            <v>1.9942431840487225</v>
          </cell>
        </row>
        <row r="117">
          <cell r="E117">
            <v>1.0800000000000007</v>
          </cell>
          <cell r="F117">
            <v>1.9568699884554994</v>
          </cell>
          <cell r="G117">
            <v>1.9713296980125812</v>
          </cell>
        </row>
        <row r="118">
          <cell r="E118">
            <v>1.0900000000000007</v>
          </cell>
          <cell r="F118">
            <v>1.9336204161226596</v>
          </cell>
          <cell r="G118">
            <v>1.9482586143880787</v>
          </cell>
        </row>
        <row r="119">
          <cell r="E119">
            <v>1.1000000000000008</v>
          </cell>
          <cell r="F119">
            <v>1.9102236090875753</v>
          </cell>
          <cell r="G119">
            <v>1.9250378348255688</v>
          </cell>
        </row>
        <row r="120">
          <cell r="E120">
            <v>1.1100000000000008</v>
          </cell>
          <cell r="F120">
            <v>1.8866877440000072</v>
          </cell>
          <cell r="G120">
            <v>1.9016754029855787</v>
          </cell>
        </row>
        <row r="121">
          <cell r="E121">
            <v>1.1200000000000008</v>
          </cell>
          <cell r="F121">
            <v>1.863021132939271</v>
          </cell>
          <cell r="G121">
            <v>1.8781794975800303</v>
          </cell>
        </row>
        <row r="122">
          <cell r="E122">
            <v>1.1300000000000008</v>
          </cell>
          <cell r="F122">
            <v>1.8392322160927694</v>
          </cell>
          <cell r="G122">
            <v>1.8545584251883303</v>
          </cell>
        </row>
        <row r="123">
          <cell r="E123">
            <v>1.1400000000000008</v>
          </cell>
          <cell r="F123">
            <v>1.8153295542124277</v>
          </cell>
          <cell r="G123">
            <v>1.8308206128566233</v>
          </cell>
        </row>
        <row r="124">
          <cell r="E124">
            <v>1.1500000000000008</v>
          </cell>
          <cell r="F124">
            <v>1.7913218208579682</v>
          </cell>
          <cell r="G124">
            <v>1.8069746004890157</v>
          </cell>
        </row>
        <row r="125">
          <cell r="E125">
            <v>1.1600000000000008</v>
          </cell>
          <cell r="F125">
            <v>1.7672177944365033</v>
          </cell>
          <cell r="G125">
            <v>1.7830290330401155</v>
          </cell>
        </row>
        <row r="126">
          <cell r="E126">
            <v>1.1700000000000008</v>
          </cell>
          <cell r="F126">
            <v>1.743026350048462</v>
          </cell>
          <cell r="G126">
            <v>1.7589926525187627</v>
          </cell>
        </row>
        <row r="127">
          <cell r="E127">
            <v>1.1800000000000008</v>
          </cell>
          <cell r="F127">
            <v>1.7187564511503872</v>
          </cell>
          <cell r="G127">
            <v>1.7348742898132916</v>
          </cell>
        </row>
        <row r="128">
          <cell r="E128">
            <v>1.1900000000000008</v>
          </cell>
          <cell r="F128">
            <v>1.6944171410456466</v>
          </cell>
          <cell r="G128">
            <v>1.7106828563491896</v>
          </cell>
        </row>
        <row r="129">
          <cell r="E129">
            <v>1.2000000000000008</v>
          </cell>
          <cell r="F129">
            <v>1.6700175342145893</v>
          </cell>
          <cell r="G129">
            <v>1.6864273355904653</v>
          </cell>
        </row>
        <row r="130">
          <cell r="E130">
            <v>1.2100000000000009</v>
          </cell>
          <cell r="F130">
            <v>1.6455668074961536</v>
          </cell>
          <cell r="G130">
            <v>1.6621167743964966</v>
          </cell>
        </row>
        <row r="131">
          <cell r="E131">
            <v>1.2200000000000009</v>
          </cell>
          <cell r="F131">
            <v>1.6210741911333808</v>
          </cell>
          <cell r="G131">
            <v>1.6377602742465536</v>
          </cell>
        </row>
        <row r="132">
          <cell r="E132">
            <v>1.2300000000000009</v>
          </cell>
          <cell r="F132">
            <v>1.5965489596957239</v>
          </cell>
          <cell r="G132">
            <v>1.613366982344621</v>
          </cell>
        </row>
        <row r="133">
          <cell r="E133">
            <v>1.2400000000000009</v>
          </cell>
          <cell r="F133">
            <v>1.5720004228914424</v>
          </cell>
          <cell r="G133">
            <v>1.5889460826175053</v>
          </cell>
        </row>
        <row r="134">
          <cell r="E134">
            <v>1.2500000000000009</v>
          </cell>
          <cell r="F134">
            <v>1.5474379162837635</v>
          </cell>
          <cell r="G134">
            <v>1.5645067866195967</v>
          </cell>
        </row>
        <row r="135">
          <cell r="E135">
            <v>1.260000000000001</v>
          </cell>
          <cell r="F135">
            <v>1.5228707919248423</v>
          </cell>
          <cell r="G135">
            <v>1.5400583243579886</v>
          </cell>
        </row>
        <row r="136">
          <cell r="E136">
            <v>1.270000000000001</v>
          </cell>
          <cell r="F136">
            <v>1.4983084089218865</v>
          </cell>
          <cell r="G136">
            <v>1.5156099350519527</v>
          </cell>
        </row>
        <row r="137">
          <cell r="E137">
            <v>1.280000000000001</v>
          </cell>
          <cell r="F137">
            <v>1.4737601239501104</v>
          </cell>
          <cell r="G137">
            <v>1.491170857841081</v>
          </cell>
        </row>
        <row r="138">
          <cell r="E138">
            <v>1.290000000000001</v>
          </cell>
          <cell r="F138">
            <v>1.4492352817274565</v>
          </cell>
          <cell r="G138">
            <v>1.4667503224566272</v>
          </cell>
        </row>
        <row r="139">
          <cell r="E139">
            <v>1.300000000000001</v>
          </cell>
          <cell r="F139">
            <v>1.4247432054662625</v>
          </cell>
          <cell r="G139">
            <v>1.4423575398708297</v>
          </cell>
        </row>
        <row r="140">
          <cell r="E140">
            <v>1.310000000000001</v>
          </cell>
          <cell r="F140">
            <v>1.400293187317256</v>
          </cell>
          <cell r="G140">
            <v>1.4180016929391654</v>
          </cell>
        </row>
        <row r="141">
          <cell r="E141">
            <v>1.320000000000001</v>
          </cell>
          <cell r="F141">
            <v>1.37589447882144</v>
          </cell>
          <cell r="G141">
            <v>1.3936919270506687</v>
          </cell>
        </row>
        <row r="142">
          <cell r="E142">
            <v>1.330000000000001</v>
          </cell>
          <cell r="F142">
            <v>1.3515562813855675</v>
          </cell>
          <cell r="G142">
            <v>1.3694373408015477</v>
          </cell>
        </row>
        <row r="143">
          <cell r="E143">
            <v>1.340000000000001</v>
          </cell>
          <cell r="F143">
            <v>1.3272877367970082</v>
          </cell>
          <cell r="G143">
            <v>1.3452469767074473</v>
          </cell>
        </row>
        <row r="144">
          <cell r="E144">
            <v>1.350000000000001</v>
          </cell>
          <cell r="F144">
            <v>1.3030979177938826</v>
          </cell>
          <cell r="G144">
            <v>1.3211298119697426</v>
          </cell>
        </row>
        <row r="145">
          <cell r="E145">
            <v>1.360000000000001</v>
          </cell>
          <cell r="F145">
            <v>1.278995818706367</v>
          </cell>
          <cell r="G145">
            <v>1.2970947493112832</v>
          </cell>
        </row>
        <row r="146">
          <cell r="E146">
            <v>1.370000000000001</v>
          </cell>
          <cell r="F146">
            <v>1.254990346185067</v>
          </cell>
          <cell r="G146">
            <v>1.2731506078969808</v>
          </cell>
        </row>
        <row r="147">
          <cell r="E147">
            <v>1.380000000000001</v>
          </cell>
          <cell r="F147">
            <v>1.2310903100323187</v>
          </cell>
          <cell r="G147">
            <v>1.2493061143545903</v>
          </cell>
        </row>
        <row r="148">
          <cell r="E148">
            <v>1.390000000000001</v>
          </cell>
          <cell r="F148">
            <v>1.2073044141521843</v>
          </cell>
          <cell r="G148">
            <v>1.2255698939109392</v>
          </cell>
        </row>
        <row r="149">
          <cell r="E149">
            <v>1.400000000000001</v>
          </cell>
          <cell r="F149">
            <v>1.1836412476348015</v>
          </cell>
          <cell r="G149">
            <v>1.2019504616587335</v>
          </cell>
        </row>
        <row r="150">
          <cell r="E150">
            <v>1.410000000000001</v>
          </cell>
          <cell r="F150">
            <v>1.160109275990574</v>
          </cell>
          <cell r="G150">
            <v>1.1784562139689125</v>
          </cell>
        </row>
        <row r="151">
          <cell r="E151">
            <v>1.420000000000001</v>
          </cell>
          <cell r="F151">
            <v>1.1367168325495</v>
          </cell>
          <cell r="G151">
            <v>1.1550954200633115</v>
          </cell>
        </row>
        <row r="152">
          <cell r="E152">
            <v>1.430000000000001</v>
          </cell>
          <cell r="F152">
            <v>1.1134721100406952</v>
          </cell>
          <cell r="G152">
            <v>1.1318762137621667</v>
          </cell>
        </row>
        <row r="153">
          <cell r="E153">
            <v>1.440000000000001</v>
          </cell>
          <cell r="F153">
            <v>1.0903831523668914</v>
          </cell>
          <cell r="G153">
            <v>1.108806585420711</v>
          </cell>
        </row>
        <row r="154">
          <cell r="E154">
            <v>1.450000000000001</v>
          </cell>
          <cell r="F154">
            <v>1.0674578465883775</v>
          </cell>
          <cell r="G154">
            <v>1.0858943740688098</v>
          </cell>
        </row>
        <row r="155">
          <cell r="E155">
            <v>1.460000000000001</v>
          </cell>
          <cell r="F155">
            <v>1.0447039151304995</v>
          </cell>
          <cell r="G155">
            <v>1.0631472597672231</v>
          </cell>
        </row>
        <row r="156">
          <cell r="E156">
            <v>1.470000000000001</v>
          </cell>
          <cell r="F156">
            <v>1.0221289082284446</v>
          </cell>
          <cell r="G156">
            <v>1.0405727561937188</v>
          </cell>
        </row>
        <row r="157">
          <cell r="E157">
            <v>1.480000000000001</v>
          </cell>
          <cell r="F157">
            <v>0.9997401966226087</v>
          </cell>
          <cell r="G157">
            <v>1.018178203471823</v>
          </cell>
        </row>
        <row r="158">
          <cell r="E158">
            <v>1.490000000000001</v>
          </cell>
          <cell r="F158">
            <v>0.9775449645173901</v>
          </cell>
          <cell r="G158">
            <v>0.9959707612545607</v>
          </cell>
        </row>
        <row r="159">
          <cell r="E159">
            <v>1.500000000000001</v>
          </cell>
          <cell r="F159">
            <v>0.9555502028157489</v>
          </cell>
          <cell r="G159">
            <v>0.9739574020750466</v>
          </cell>
        </row>
        <row r="160">
          <cell r="E160">
            <v>1.5100000000000011</v>
          </cell>
          <cell r="F160">
            <v>0.933762702641347</v>
          </cell>
          <cell r="G160">
            <v>0.9521449049752739</v>
          </cell>
        </row>
        <row r="161">
          <cell r="E161">
            <v>1.5200000000000011</v>
          </cell>
          <cell r="F161">
            <v>0.9121890491595213</v>
          </cell>
          <cell r="G161">
            <v>0.9305398494239014</v>
          </cell>
        </row>
        <row r="162">
          <cell r="E162">
            <v>1.5300000000000011</v>
          </cell>
          <cell r="F162">
            <v>0.8908356157077459</v>
          </cell>
          <cell r="G162">
            <v>0.9091486095332708</v>
          </cell>
        </row>
        <row r="163">
          <cell r="E163">
            <v>1.5400000000000011</v>
          </cell>
          <cell r="F163">
            <v>0.869708558245621</v>
          </cell>
          <cell r="G163">
            <v>0.8879773485852749</v>
          </cell>
        </row>
        <row r="164">
          <cell r="E164">
            <v>1.5500000000000012</v>
          </cell>
          <cell r="F164">
            <v>0.8488138101337699</v>
          </cell>
          <cell r="G164">
            <v>0.8670320138750717</v>
          </cell>
        </row>
        <row r="165">
          <cell r="E165">
            <v>1.5600000000000012</v>
          </cell>
          <cell r="F165">
            <v>0.8281570772503545</v>
          </cell>
          <cell r="G165">
            <v>0.8463183318809941</v>
          </cell>
        </row>
        <row r="166">
          <cell r="E166">
            <v>1.5700000000000012</v>
          </cell>
          <cell r="F166">
            <v>0.8077438334532104</v>
          </cell>
          <cell r="G166">
            <v>0.8258418037683142</v>
          </cell>
        </row>
        <row r="167">
          <cell r="E167">
            <v>1.5800000000000012</v>
          </cell>
          <cell r="F167">
            <v>0.7875793163948844</v>
          </cell>
          <cell r="G167">
            <v>0.8056077012338335</v>
          </cell>
        </row>
        <row r="168">
          <cell r="E168">
            <v>1.5900000000000012</v>
          </cell>
          <cell r="F168">
            <v>0.7676685236971054</v>
          </cell>
          <cell r="G168">
            <v>0.785621062697557</v>
          </cell>
        </row>
        <row r="169">
          <cell r="E169">
            <v>1.6000000000000012</v>
          </cell>
          <cell r="F169">
            <v>0.7480162094904594</v>
          </cell>
          <cell r="G169">
            <v>0.7658866898469596</v>
          </cell>
        </row>
        <row r="170">
          <cell r="E170">
            <v>1.6100000000000012</v>
          </cell>
          <cell r="F170">
            <v>0.7286268813242572</v>
          </cell>
          <cell r="G170">
            <v>0.7464091445386276</v>
          </cell>
        </row>
        <row r="171">
          <cell r="E171">
            <v>1.6200000000000012</v>
          </cell>
          <cell r="F171">
            <v>0.7095047974507834</v>
          </cell>
          <cell r="G171">
            <v>0.7271927460612676</v>
          </cell>
        </row>
        <row r="172">
          <cell r="E172">
            <v>1.6300000000000012</v>
          </cell>
          <cell r="F172">
            <v>0.6906539644873135</v>
          </cell>
          <cell r="G172">
            <v>0.7082415687633354</v>
          </cell>
        </row>
        <row r="173">
          <cell r="E173">
            <v>1.6400000000000012</v>
          </cell>
          <cell r="F173">
            <v>0.6720781354584627</v>
          </cell>
          <cell r="G173">
            <v>0.6895594400477176</v>
          </cell>
        </row>
        <row r="174">
          <cell r="E174">
            <v>1.6500000000000012</v>
          </cell>
          <cell r="F174">
            <v>0.653780808220606</v>
          </cell>
          <cell r="G174">
            <v>0.6711499387351476</v>
          </cell>
        </row>
        <row r="175">
          <cell r="E175">
            <v>1.6600000000000013</v>
          </cell>
          <cell r="F175">
            <v>0.635765224269279</v>
          </cell>
          <cell r="G175">
            <v>0.6530163937972154</v>
          </cell>
        </row>
        <row r="176">
          <cell r="E176">
            <v>1.6700000000000013</v>
          </cell>
          <cell r="F176">
            <v>0.618034367929633</v>
          </cell>
          <cell r="G176">
            <v>0.6351618834590516</v>
          </cell>
        </row>
        <row r="177">
          <cell r="E177">
            <v>1.6800000000000013</v>
          </cell>
          <cell r="F177">
            <v>0.6005909659291869</v>
          </cell>
          <cell r="G177">
            <v>0.6175892346709702</v>
          </cell>
        </row>
        <row r="178">
          <cell r="E178">
            <v>1.6900000000000013</v>
          </cell>
          <cell r="F178">
            <v>0.5834374873512834</v>
          </cell>
          <cell r="G178">
            <v>0.6003010229475567</v>
          </cell>
        </row>
        <row r="179">
          <cell r="E179">
            <v>1.7000000000000013</v>
          </cell>
          <cell r="F179">
            <v>0.5665761439668313</v>
          </cell>
          <cell r="G179">
            <v>0.5832995725719066</v>
          </cell>
        </row>
        <row r="180">
          <cell r="E180">
            <v>1.7100000000000013</v>
          </cell>
          <cell r="F180">
            <v>0.5500088909410972</v>
          </cell>
          <cell r="G180">
            <v>0.5665869571619402</v>
          </cell>
        </row>
        <row r="181">
          <cell r="E181">
            <v>1.7200000000000013</v>
          </cell>
          <cell r="F181">
            <v>0.5337374279114957</v>
          </cell>
          <cell r="G181">
            <v>0.5501650005949457</v>
          </cell>
        </row>
        <row r="182">
          <cell r="E182">
            <v>1.7300000000000013</v>
          </cell>
          <cell r="F182">
            <v>0.5177632004315326</v>
          </cell>
          <cell r="G182">
            <v>0.5340352782857503</v>
          </cell>
        </row>
        <row r="183">
          <cell r="E183">
            <v>1.7400000000000013</v>
          </cell>
          <cell r="F183">
            <v>0.5020874017752675</v>
          </cell>
          <cell r="G183">
            <v>0.5181991188131705</v>
          </cell>
        </row>
        <row r="184">
          <cell r="E184">
            <v>1.7500000000000013</v>
          </cell>
          <cell r="F184">
            <v>0.4867109750958999</v>
          </cell>
          <cell r="G184">
            <v>0.5026576058886678</v>
          </cell>
        </row>
        <row r="185">
          <cell r="E185">
            <v>1.7600000000000013</v>
          </cell>
          <cell r="F185">
            <v>0.47163461593132927</v>
          </cell>
          <cell r="G185">
            <v>0.48741158066042656</v>
          </cell>
        </row>
        <row r="186">
          <cell r="E186">
            <v>1.7700000000000014</v>
          </cell>
          <cell r="F186">
            <v>0.4568587750488166</v>
          </cell>
          <cell r="G186">
            <v>0.4724616443453836</v>
          </cell>
        </row>
        <row r="187">
          <cell r="E187">
            <v>1.7800000000000014</v>
          </cell>
          <cell r="F187">
            <v>0.4423836616201699</v>
          </cell>
          <cell r="G187">
            <v>0.4578081611810707</v>
          </cell>
        </row>
        <row r="188">
          <cell r="E188">
            <v>1.7900000000000014</v>
          </cell>
          <cell r="F188">
            <v>0.428209246718198</v>
          </cell>
          <cell r="G188">
            <v>0.443451261688491</v>
          </cell>
        </row>
        <row r="189">
          <cell r="E189">
            <v>1.8000000000000014</v>
          </cell>
          <cell r="F189">
            <v>0.41433526712452834</v>
          </cell>
          <cell r="G189">
            <v>0.4293908462366375</v>
          </cell>
        </row>
        <row r="190">
          <cell r="E190">
            <v>1.8100000000000014</v>
          </cell>
          <cell r="F190">
            <v>0.40076122943826165</v>
          </cell>
          <cell r="G190">
            <v>0.4156265888986719</v>
          </cell>
        </row>
        <row r="191">
          <cell r="E191">
            <v>1.8200000000000014</v>
          </cell>
          <cell r="F191">
            <v>0.3874864144743486</v>
          </cell>
          <cell r="G191">
            <v>0.4021579415892246</v>
          </cell>
        </row>
        <row r="192">
          <cell r="E192">
            <v>1.8300000000000014</v>
          </cell>
          <cell r="F192">
            <v>0.3745098819400171</v>
          </cell>
          <cell r="G192">
            <v>0.3889841384717554</v>
          </cell>
        </row>
        <row r="193">
          <cell r="E193">
            <v>1.8400000000000014</v>
          </cell>
          <cell r="F193">
            <v>0.36183047537705587</v>
          </cell>
          <cell r="G193">
            <v>0.3761042006244145</v>
          </cell>
        </row>
        <row r="194">
          <cell r="E194">
            <v>1.8500000000000014</v>
          </cell>
          <cell r="F194">
            <v>0.3494468273572761</v>
          </cell>
          <cell r="G194">
            <v>0.36351694095239045</v>
          </cell>
        </row>
        <row r="195">
          <cell r="E195">
            <v>1.8600000000000014</v>
          </cell>
          <cell r="F195">
            <v>0.33735736491802376</v>
          </cell>
          <cell r="G195">
            <v>0.35122096933430536</v>
          </cell>
        </row>
        <row r="196">
          <cell r="E196">
            <v>1.8700000000000014</v>
          </cell>
          <cell r="F196">
            <v>0.32556031522420537</v>
          </cell>
          <cell r="G196">
            <v>0.33921469798982773</v>
          </cell>
        </row>
        <row r="197">
          <cell r="E197">
            <v>1.8800000000000014</v>
          </cell>
          <cell r="F197">
            <v>0.31405371144292105</v>
          </cell>
          <cell r="G197">
            <v>0.3274963470553306</v>
          </cell>
        </row>
        <row r="198">
          <cell r="E198">
            <v>1.8900000000000015</v>
          </cell>
          <cell r="F198">
            <v>0.3028353988164684</v>
          </cell>
          <cell r="G198">
            <v>0.31606395035410095</v>
          </cell>
        </row>
        <row r="199">
          <cell r="E199">
            <v>1.9000000000000015</v>
          </cell>
          <cell r="F199">
            <v>0.2919030409191939</v>
          </cell>
          <cell r="G199">
            <v>0.3049153613473425</v>
          </cell>
        </row>
        <row r="200">
          <cell r="E200">
            <v>1.9100000000000015</v>
          </cell>
          <cell r="F200">
            <v>0.28125412608342076</v>
          </cell>
          <cell r="G200">
            <v>0.29404825925197364</v>
          </cell>
        </row>
        <row r="201">
          <cell r="E201">
            <v>1.9200000000000015</v>
          </cell>
          <cell r="F201">
            <v>0.2708859739794815</v>
          </cell>
          <cell r="G201">
            <v>0.28346015531103125</v>
          </cell>
        </row>
        <row r="202">
          <cell r="E202">
            <v>1.9300000000000015</v>
          </cell>
          <cell r="F202">
            <v>0.26079574233471975</v>
          </cell>
          <cell r="G202">
            <v>0.27314839920233647</v>
          </cell>
        </row>
        <row r="203">
          <cell r="E203">
            <v>1.9400000000000015</v>
          </cell>
          <cell r="F203">
            <v>0.2509804337762102</v>
          </cell>
          <cell r="G203">
            <v>0.2631101855709664</v>
          </cell>
        </row>
        <row r="204">
          <cell r="E204">
            <v>1.9500000000000015</v>
          </cell>
          <cell r="F204">
            <v>0.2414369027818698</v>
          </cell>
          <cell r="G204">
            <v>0.2533425606709962</v>
          </cell>
        </row>
        <row r="205">
          <cell r="E205">
            <v>1.9600000000000015</v>
          </cell>
          <cell r="F205">
            <v>0.2321618627246015</v>
          </cell>
          <cell r="G205">
            <v>0.24384242910195292</v>
          </cell>
        </row>
        <row r="206">
          <cell r="E206">
            <v>1.9700000000000015</v>
          </cell>
          <cell r="F206">
            <v>0.2231518929941224</v>
          </cell>
          <cell r="G206">
            <v>0.23460656062541385</v>
          </cell>
        </row>
        <row r="207">
          <cell r="E207">
            <v>1.9800000000000015</v>
          </cell>
          <cell r="F207">
            <v>0.21440344618118082</v>
          </cell>
          <cell r="G207">
            <v>0.22563159704724203</v>
          </cell>
        </row>
        <row r="208">
          <cell r="E208">
            <v>1.9900000000000015</v>
          </cell>
          <cell r="F208">
            <v>0.20591285530895986</v>
          </cell>
          <cell r="G208">
            <v>0.21691405915102413</v>
          </cell>
        </row>
        <row r="209">
          <cell r="E209">
            <v>2.0000000000000013</v>
          </cell>
          <cell r="F209">
            <v>0.19767634109660145</v>
          </cell>
          <cell r="G209">
            <v>0.2084503536684035</v>
          </cell>
        </row>
        <row r="210">
          <cell r="E210">
            <v>2.010000000000001</v>
          </cell>
          <cell r="F210">
            <v>0.18969001923995765</v>
          </cell>
          <cell r="G210">
            <v>0.20023678027215697</v>
          </cell>
        </row>
        <row r="211">
          <cell r="E211">
            <v>2.020000000000001</v>
          </cell>
          <cell r="F211">
            <v>0.18194990769489042</v>
          </cell>
          <cell r="G211">
            <v>0.19226953857806106</v>
          </cell>
        </row>
        <row r="212">
          <cell r="E212">
            <v>2.0300000000000007</v>
          </cell>
          <cell r="F212">
            <v>0.17445193394869168</v>
          </cell>
          <cell r="G212">
            <v>0.18454473514182165</v>
          </cell>
        </row>
        <row r="213">
          <cell r="E213">
            <v>2.0400000000000005</v>
          </cell>
          <cell r="F213">
            <v>0.16719194226548292</v>
          </cell>
          <cell r="G213">
            <v>0.17705839043760355</v>
          </cell>
        </row>
        <row r="214">
          <cell r="E214">
            <v>2.0500000000000003</v>
          </cell>
          <cell r="F214">
            <v>0.160165700891776</v>
          </cell>
          <cell r="G214">
            <v>0.16980644580499715</v>
          </cell>
        </row>
        <row r="215">
          <cell r="E215">
            <v>2.06</v>
          </cell>
          <cell r="F215">
            <v>0.1533689092087326</v>
          </cell>
          <cell r="G215">
            <v>0.1627847703515824</v>
          </cell>
        </row>
        <row r="216">
          <cell r="E216">
            <v>2.07</v>
          </cell>
          <cell r="F216">
            <v>0.14679720481804762</v>
          </cell>
          <cell r="G216">
            <v>0.15598916779860708</v>
          </cell>
        </row>
        <row r="217">
          <cell r="E217">
            <v>2.0799999999999996</v>
          </cell>
          <cell r="F217">
            <v>0.1404461705487996</v>
          </cell>
          <cell r="G217">
            <v>0.1494153832576878</v>
          </cell>
        </row>
        <row r="218">
          <cell r="E218">
            <v>2.0899999999999994</v>
          </cell>
          <cell r="F218">
            <v>0.13431134137305747</v>
          </cell>
          <cell r="G218">
            <v>0.1430591099268455</v>
          </cell>
        </row>
        <row r="219">
          <cell r="E219">
            <v>2.099999999999999</v>
          </cell>
          <cell r="F219">
            <v>0.12838821121850563</v>
          </cell>
          <cell r="G219">
            <v>0.13691599569462864</v>
          </cell>
        </row>
        <row r="220">
          <cell r="E220">
            <v>2.109999999999999</v>
          </cell>
          <cell r="F220">
            <v>0.12267223966684655</v>
          </cell>
          <cell r="G220">
            <v>0.13098164964153608</v>
          </cell>
        </row>
        <row r="221">
          <cell r="E221">
            <v>2.1199999999999988</v>
          </cell>
          <cell r="F221">
            <v>0.11715885852725981</v>
          </cell>
          <cell r="G221">
            <v>0.1252516484284286</v>
          </cell>
        </row>
        <row r="222">
          <cell r="E222">
            <v>2.1299999999999986</v>
          </cell>
          <cell r="F222">
            <v>0.11184347827473656</v>
          </cell>
          <cell r="G222">
            <v>0.11972154256212192</v>
          </cell>
        </row>
        <row r="223">
          <cell r="E223">
            <v>2.1399999999999983</v>
          </cell>
          <cell r="F223">
            <v>0.10672149434366673</v>
          </cell>
          <cell r="G223">
            <v>0.1143868625288664</v>
          </cell>
        </row>
        <row r="224">
          <cell r="E224">
            <v>2.149999999999998</v>
          </cell>
          <cell r="F224">
            <v>0.10178829326763075</v>
          </cell>
          <cell r="G224">
            <v>0.10924312478695306</v>
          </cell>
        </row>
        <row r="225">
          <cell r="E225">
            <v>2.159999999999998</v>
          </cell>
          <cell r="F225">
            <v>0.09703925865693619</v>
          </cell>
          <cell r="G225">
            <v>0.10428583761022828</v>
          </cell>
        </row>
        <row r="226">
          <cell r="E226">
            <v>2.1699999999999977</v>
          </cell>
          <cell r="F226">
            <v>0.09246977700603973</v>
          </cell>
          <cell r="G226">
            <v>0.09951050677485772</v>
          </cell>
        </row>
        <row r="227">
          <cell r="E227">
            <v>2.1799999999999975</v>
          </cell>
          <cell r="F227">
            <v>0.08807524332360471</v>
          </cell>
          <cell r="G227">
            <v>0.09491264108224379</v>
          </cell>
        </row>
        <row r="228">
          <cell r="E228">
            <v>2.1899999999999973</v>
          </cell>
          <cell r="F228">
            <v>0.08385106657856131</v>
          </cell>
          <cell r="G228">
            <v>0.09048775771157208</v>
          </cell>
        </row>
        <row r="229">
          <cell r="E229">
            <v>2.199999999999997</v>
          </cell>
          <cell r="F229">
            <v>0.07979267495615895</v>
          </cell>
          <cell r="G229">
            <v>0.08623138739604394</v>
          </cell>
        </row>
        <row r="230">
          <cell r="E230">
            <v>2.209999999999997</v>
          </cell>
          <cell r="F230">
            <v>0.0758955209186252</v>
          </cell>
          <cell r="G230">
            <v>0.08213907941742749</v>
          </cell>
        </row>
        <row r="231">
          <cell r="E231">
            <v>2.2199999999999966</v>
          </cell>
          <cell r="F231">
            <v>0.07215508606567168</v>
          </cell>
          <cell r="G231">
            <v>0.07820640641414513</v>
          </cell>
        </row>
        <row r="232">
          <cell r="E232">
            <v>2.2299999999999964</v>
          </cell>
          <cell r="F232">
            <v>0.0685668857907119</v>
          </cell>
          <cell r="G232">
            <v>0.07442896899869544</v>
          </cell>
        </row>
        <row r="233">
          <cell r="E233">
            <v>2.239999999999996</v>
          </cell>
          <cell r="F233">
            <v>0.06512647372927716</v>
          </cell>
          <cell r="G233">
            <v>0.0708024001807851</v>
          </cell>
        </row>
        <row r="234">
          <cell r="E234">
            <v>2.249999999999996</v>
          </cell>
          <cell r="F234">
            <v>0.06182944599673251</v>
          </cell>
          <cell r="G234">
            <v>0.06732236959312081</v>
          </cell>
        </row>
        <row r="235">
          <cell r="E235">
            <v>2.259999999999996</v>
          </cell>
          <cell r="F235">
            <v>0.058671445213003416</v>
          </cell>
          <cell r="G235">
            <v>0.06398458751738019</v>
          </cell>
        </row>
        <row r="236">
          <cell r="E236">
            <v>2.2699999999999956</v>
          </cell>
          <cell r="F236">
            <v>0.055648164312622574</v>
          </cell>
          <cell r="G236">
            <v>0.060784808708437776</v>
          </cell>
        </row>
        <row r="237">
          <cell r="E237">
            <v>2.2799999999999954</v>
          </cell>
          <cell r="F237">
            <v>0.05275535013899521</v>
          </cell>
          <cell r="G237">
            <v>0.057718836015474985</v>
          </cell>
        </row>
        <row r="238">
          <cell r="E238">
            <v>2.289999999999995</v>
          </cell>
          <cell r="F238">
            <v>0.04998880682235617</v>
          </cell>
          <cell r="G238">
            <v>0.05478252379914019</v>
          </cell>
        </row>
        <row r="239">
          <cell r="E239">
            <v>2.299999999999995</v>
          </cell>
          <cell r="F239">
            <v>0.04734439894145354</v>
          </cell>
          <cell r="G239">
            <v>0.05197178114445193</v>
          </cell>
        </row>
        <row r="240">
          <cell r="E240">
            <v>2.3099999999999947</v>
          </cell>
          <cell r="F240">
            <v>0.044818054469538654</v>
          </cell>
          <cell r="G240">
            <v>0.04928257486965043</v>
          </cell>
        </row>
        <row r="241">
          <cell r="E241">
            <v>2.3199999999999945</v>
          </cell>
          <cell r="F241">
            <v>0.042405767505770214</v>
          </cell>
          <cell r="G241">
            <v>0.046710932331699255</v>
          </cell>
        </row>
        <row r="242">
          <cell r="E242">
            <v>2.3299999999999943</v>
          </cell>
          <cell r="F242">
            <v>0.04010360079364947</v>
          </cell>
          <cell r="G242">
            <v>0.044252944029619365</v>
          </cell>
        </row>
        <row r="243">
          <cell r="E243">
            <v>2.339999999999994</v>
          </cell>
          <cell r="F243">
            <v>0.03790768802859241</v>
          </cell>
          <cell r="G243">
            <v>0.041904766007299046</v>
          </cell>
        </row>
        <row r="244">
          <cell r="E244">
            <v>2.349999999999994</v>
          </cell>
          <cell r="F244">
            <v>0.035814235957213406</v>
          </cell>
          <cell r="G244">
            <v>0.03966262205786806</v>
          </cell>
        </row>
        <row r="245">
          <cell r="E245">
            <v>2.3599999999999937</v>
          </cell>
          <cell r="F245">
            <v>0.03381952627134046</v>
          </cell>
          <cell r="G245">
            <v>0.03752280573214718</v>
          </cell>
        </row>
        <row r="246">
          <cell r="E246">
            <v>2.3699999999999934</v>
          </cell>
          <cell r="F246">
            <v>0.03191991730020555</v>
          </cell>
          <cell r="G246">
            <v>0.035481682154087264</v>
          </cell>
        </row>
        <row r="247">
          <cell r="E247">
            <v>2.3799999999999932</v>
          </cell>
          <cell r="F247">
            <v>0.030111845504652714</v>
          </cell>
          <cell r="G247">
            <v>0.033535689646493894</v>
          </cell>
        </row>
        <row r="248">
          <cell r="E248">
            <v>2.389999999999993</v>
          </cell>
          <cell r="F248">
            <v>0.028391826777581456</v>
          </cell>
          <cell r="G248">
            <v>0.03168134117069307</v>
          </cell>
        </row>
        <row r="249">
          <cell r="E249">
            <v>2.399999999999993</v>
          </cell>
          <cell r="F249">
            <v>0.026756457555192775</v>
          </cell>
          <cell r="G249">
            <v>0.029915225584130647</v>
          </cell>
        </row>
        <row r="250">
          <cell r="E250">
            <v>2.4099999999999926</v>
          </cell>
          <cell r="F250">
            <v>0.025202415743929632</v>
          </cell>
          <cell r="G250">
            <v>0.02823400872021197</v>
          </cell>
        </row>
        <row r="251">
          <cell r="E251">
            <v>2.4199999999999924</v>
          </cell>
          <cell r="F251">
            <v>0.023726461468302148</v>
          </cell>
          <cell r="G251">
            <v>0.026634434294979165</v>
          </cell>
        </row>
        <row r="252">
          <cell r="E252">
            <v>2.429999999999992</v>
          </cell>
          <cell r="F252">
            <v>0.022325437645060384</v>
          </cell>
          <cell r="G252">
            <v>0.025113324645490383</v>
          </cell>
        </row>
        <row r="253">
          <cell r="E253">
            <v>2.439999999999992</v>
          </cell>
          <cell r="F253">
            <v>0.020996270389424077</v>
          </cell>
          <cell r="G253">
            <v>0.023667581305008973</v>
          </cell>
        </row>
        <row r="254">
          <cell r="E254">
            <v>2.4499999999999917</v>
          </cell>
          <cell r="F254">
            <v>0.019735969259298904</v>
          </cell>
          <cell r="G254">
            <v>0.022294185420330195</v>
          </cell>
        </row>
        <row r="255">
          <cell r="E255">
            <v>2.4599999999999915</v>
          </cell>
          <cell r="F255">
            <v>0.01854162734360318</v>
          </cell>
          <cell r="G255">
            <v>0.02099019801676874</v>
          </cell>
        </row>
        <row r="256">
          <cell r="E256">
            <v>2.4699999999999913</v>
          </cell>
          <cell r="F256">
            <v>0.0174104212009973</v>
          </cell>
          <cell r="G256">
            <v>0.019752760116503214</v>
          </cell>
        </row>
        <row r="257">
          <cell r="E257">
            <v>2.479999999999991</v>
          </cell>
          <cell r="F257">
            <v>0.01633961065545117</v>
          </cell>
          <cell r="G257">
            <v>0.01857909271612239</v>
          </cell>
        </row>
        <row r="258">
          <cell r="E258">
            <v>2.489999999999991</v>
          </cell>
          <cell r="F258">
            <v>0.01532653845520255</v>
          </cell>
          <cell r="G258">
            <v>0.017466496629344408</v>
          </cell>
        </row>
        <row r="259">
          <cell r="E259">
            <v>2.4999999999999907</v>
          </cell>
          <cell r="F259">
            <v>0.014368629801752398</v>
          </cell>
          <cell r="G259">
            <v>0.01641235220098322</v>
          </cell>
        </row>
        <row r="260">
          <cell r="E260">
            <v>2.5099999999999905</v>
          </cell>
          <cell r="F260">
            <v>0.013463391755612201</v>
          </cell>
          <cell r="G260">
            <v>0.015414118898318077</v>
          </cell>
        </row>
        <row r="261">
          <cell r="E261">
            <v>2.5199999999999902</v>
          </cell>
          <cell r="F261">
            <v>0.01260841252556381</v>
          </cell>
          <cell r="G261">
            <v>0.014469334786081142</v>
          </cell>
        </row>
        <row r="262">
          <cell r="E262">
            <v>2.52999999999999</v>
          </cell>
          <cell r="F262">
            <v>0.011801360648215003</v>
          </cell>
          <cell r="G262">
            <v>0.013575615891317415</v>
          </cell>
        </row>
        <row r="263">
          <cell r="E263">
            <v>2.53999999999999</v>
          </cell>
          <cell r="F263">
            <v>0.011039984064634769</v>
          </cell>
          <cell r="G263">
            <v>0.012730655464388702</v>
          </cell>
        </row>
        <row r="264">
          <cell r="E264">
            <v>2.5499999999999896</v>
          </cell>
          <cell r="F264">
            <v>0.0103221091008319</v>
          </cell>
          <cell r="G264">
            <v>0.011932223142392381</v>
          </cell>
        </row>
        <row r="265">
          <cell r="E265">
            <v>2.5599999999999894</v>
          </cell>
          <cell r="F265">
            <v>0.009645639358799786</v>
          </cell>
          <cell r="G265">
            <v>0.01117816402124518</v>
          </cell>
        </row>
        <row r="266">
          <cell r="E266">
            <v>2.569999999999989</v>
          </cell>
          <cell r="F266">
            <v>0.009008554524790425</v>
          </cell>
          <cell r="G266">
            <v>0.010466397642643807</v>
          </cell>
        </row>
        <row r="267">
          <cell r="E267">
            <v>2.579999999999989</v>
          </cell>
          <cell r="F267">
            <v>0.00840890910140228</v>
          </cell>
          <cell r="G267">
            <v>0.009794916902058626</v>
          </cell>
        </row>
        <row r="268">
          <cell r="E268">
            <v>2.5899999999999888</v>
          </cell>
          <cell r="F268">
            <v>0.00784483106997112</v>
          </cell>
          <cell r="G268">
            <v>0.009161786883844725</v>
          </cell>
        </row>
        <row r="269">
          <cell r="E269">
            <v>2.5999999999999885</v>
          </cell>
          <cell r="F269">
            <v>0.0073145204896410765</v>
          </cell>
          <cell r="G269">
            <v>0.008565143629467156</v>
          </cell>
        </row>
        <row r="270">
          <cell r="E270">
            <v>2.6099999999999883</v>
          </cell>
          <cell r="F270">
            <v>0.006816248039366242</v>
          </cell>
          <cell r="G270">
            <v>0.008003192844735545</v>
          </cell>
        </row>
        <row r="271">
          <cell r="E271">
            <v>2.619999999999988</v>
          </cell>
          <cell r="F271">
            <v>0.006348353508951989</v>
          </cell>
          <cell r="G271">
            <v>0.0074742085518278</v>
          </cell>
        </row>
        <row r="272">
          <cell r="E272">
            <v>2.629999999999988</v>
          </cell>
          <cell r="F272">
            <v>0.005909244245091293</v>
          </cell>
          <cell r="G272">
            <v>0.006976531691754873</v>
          </cell>
        </row>
        <row r="273">
          <cell r="E273">
            <v>2.6399999999999877</v>
          </cell>
          <cell r="F273">
            <v>0.005497393558185414</v>
          </cell>
          <cell r="G273">
            <v>0.006508568682779272</v>
          </cell>
        </row>
        <row r="274">
          <cell r="E274">
            <v>2.6499999999999875</v>
          </cell>
          <cell r="F274">
            <v>0.005111339095561847</v>
          </cell>
          <cell r="G274">
            <v>0.006068789940150044</v>
          </cell>
        </row>
        <row r="275">
          <cell r="E275">
            <v>2.6599999999999873</v>
          </cell>
          <cell r="F275">
            <v>0.004749681186516277</v>
          </cell>
          <cell r="G275">
            <v>0.005655728362357544</v>
          </cell>
        </row>
        <row r="276">
          <cell r="E276">
            <v>2.669999999999987</v>
          </cell>
          <cell r="F276">
            <v>0.004411081164410721</v>
          </cell>
          <cell r="G276">
            <v>0.005267977788943521</v>
          </cell>
        </row>
        <row r="277">
          <cell r="E277">
            <v>2.679999999999987</v>
          </cell>
          <cell r="F277">
            <v>0.004094259670858089</v>
          </cell>
          <cell r="G277">
            <v>0.0049041914347262815</v>
          </cell>
        </row>
        <row r="278">
          <cell r="E278">
            <v>2.6899999999999866</v>
          </cell>
          <cell r="F278">
            <v>0.0037979949468151296</v>
          </cell>
          <cell r="G278">
            <v>0.004563080305118917</v>
          </cell>
        </row>
        <row r="279">
          <cell r="E279">
            <v>2.6999999999999864</v>
          </cell>
          <cell r="F279">
            <v>0.0035211211151923096</v>
          </cell>
          <cell r="G279">
            <v>0.004243411597030591</v>
          </cell>
        </row>
        <row r="280">
          <cell r="E280">
            <v>2.709999999999986</v>
          </cell>
          <cell r="F280">
            <v>0.003262526459371474</v>
          </cell>
          <cell r="G280">
            <v>0.0039440070896485865</v>
          </cell>
        </row>
        <row r="281">
          <cell r="E281">
            <v>2.719999999999986</v>
          </cell>
          <cell r="F281">
            <v>0.0030211517018013372</v>
          </cell>
          <cell r="G281">
            <v>0.003663741529202599</v>
          </cell>
        </row>
        <row r="282">
          <cell r="E282">
            <v>2.7299999999999858</v>
          </cell>
          <cell r="F282">
            <v>0.0027959882866177878</v>
          </cell>
          <cell r="G282">
            <v>0.0034015410116135774</v>
          </cell>
        </row>
        <row r="283">
          <cell r="E283">
            <v>2.7399999999999856</v>
          </cell>
          <cell r="F283">
            <v>0.002586076670011673</v>
          </cell>
          <cell r="G283">
            <v>0.0031563813667282526</v>
          </cell>
        </row>
        <row r="284">
          <cell r="E284">
            <v>2.7499999999999853</v>
          </cell>
          <cell r="F284">
            <v>0.002390504621842042</v>
          </cell>
          <cell r="G284">
            <v>0.002927286547638145</v>
          </cell>
        </row>
        <row r="285">
          <cell r="E285">
            <v>2.759999999999985</v>
          </cell>
          <cell r="F285">
            <v>0.002208405541768605</v>
          </cell>
          <cell r="G285">
            <v>0.002713327028378905</v>
          </cell>
        </row>
        <row r="286">
          <cell r="E286">
            <v>2.769999999999985</v>
          </cell>
          <cell r="F286">
            <v>0.0020389567929542433</v>
          </cell>
          <cell r="G286">
            <v>0.0025136182131033575</v>
          </cell>
        </row>
        <row r="287">
          <cell r="E287">
            <v>2.7799999999999847</v>
          </cell>
          <cell r="F287">
            <v>0.0018813780561675693</v>
          </cell>
          <cell r="G287">
            <v>0.0023273188596201057</v>
          </cell>
        </row>
        <row r="288">
          <cell r="E288">
            <v>2.7899999999999845</v>
          </cell>
          <cell r="F288">
            <v>0.001734929706897431</v>
          </cell>
          <cell r="G288">
            <v>0.0021536295199896804</v>
          </cell>
        </row>
        <row r="289">
          <cell r="E289">
            <v>2.7999999999999843</v>
          </cell>
          <cell r="F289">
            <v>0.001598911217876674</v>
          </cell>
          <cell r="G289">
            <v>0.001991791000672827</v>
          </cell>
        </row>
        <row r="290">
          <cell r="E290">
            <v>2.809999999999984</v>
          </cell>
          <cell r="F290">
            <v>0.0014726595892019152</v>
          </cell>
          <cell r="G290">
            <v>0.0018410828445309551</v>
          </cell>
        </row>
        <row r="291">
          <cell r="E291">
            <v>2.819999999999984</v>
          </cell>
          <cell r="F291">
            <v>0.0013555478080302234</v>
          </cell>
          <cell r="G291">
            <v>0.001700821836787627</v>
          </cell>
        </row>
        <row r="292">
          <cell r="E292">
            <v>2.8299999999999836</v>
          </cell>
          <cell r="F292">
            <v>0.001246983339632892</v>
          </cell>
          <cell r="G292">
            <v>0.0015703605368729647</v>
          </cell>
        </row>
        <row r="293">
          <cell r="E293">
            <v>2.8399999999999834</v>
          </cell>
          <cell r="F293">
            <v>0.0011464066513914627</v>
          </cell>
          <cell r="G293">
            <v>0.001449085837890243</v>
          </cell>
        </row>
        <row r="294">
          <cell r="E294">
            <v>2.849999999999983</v>
          </cell>
          <cell r="F294">
            <v>0.0010532897711321922</v>
          </cell>
          <cell r="G294">
            <v>0.0013364175552660546</v>
          </cell>
        </row>
        <row r="295">
          <cell r="E295">
            <v>2.859999999999983</v>
          </cell>
          <cell r="F295">
            <v>0.0009671348810126644</v>
          </cell>
          <cell r="G295">
            <v>0.0012318070459731176</v>
          </cell>
        </row>
        <row r="296">
          <cell r="E296">
            <v>2.869999999999983</v>
          </cell>
          <cell r="F296">
            <v>0.0008874729479985332</v>
          </cell>
          <cell r="G296">
            <v>0.0011347358595476854</v>
          </cell>
        </row>
        <row r="297">
          <cell r="E297">
            <v>2.8799999999999826</v>
          </cell>
          <cell r="F297">
            <v>0.0008138623917997437</v>
          </cell>
          <cell r="G297">
            <v>0.0010447144219626826</v>
          </cell>
        </row>
        <row r="298">
          <cell r="E298">
            <v>2.8899999999999824</v>
          </cell>
          <cell r="F298">
            <v>0.0007458877909742381</v>
          </cell>
          <cell r="G298">
            <v>0.0009612807532627039</v>
          </cell>
        </row>
        <row r="299">
          <cell r="E299">
            <v>2.899999999999982</v>
          </cell>
          <cell r="F299">
            <v>0.0006831586277533055</v>
          </cell>
          <cell r="G299">
            <v>0.0008839992197184947</v>
          </cell>
        </row>
        <row r="300">
          <cell r="E300">
            <v>2.909999999999982</v>
          </cell>
          <cell r="F300">
            <v>0.0006253080719965285</v>
          </cell>
          <cell r="G300">
            <v>0.0008124593211166278</v>
          </cell>
        </row>
        <row r="301">
          <cell r="E301">
            <v>2.9199999999999817</v>
          </cell>
          <cell r="F301">
            <v>0.0005719918045458171</v>
          </cell>
          <cell r="G301">
            <v>0.0007462745136646923</v>
          </cell>
        </row>
        <row r="302">
          <cell r="E302">
            <v>2.9299999999999815</v>
          </cell>
          <cell r="F302">
            <v>0.0005228868801173639</v>
          </cell>
          <cell r="G302">
            <v>0.0006850810688638208</v>
          </cell>
        </row>
        <row r="303">
          <cell r="E303">
            <v>2.9399999999999813</v>
          </cell>
          <cell r="F303">
            <v>0.00047769062974754005</v>
          </cell>
          <cell r="G303">
            <v>0.0006285369685787197</v>
          </cell>
        </row>
        <row r="304">
          <cell r="E304">
            <v>2.949999999999981</v>
          </cell>
          <cell r="F304">
            <v>0.0004361196026937609</v>
          </cell>
          <cell r="G304">
            <v>0.0005763208364205216</v>
          </cell>
        </row>
        <row r="305">
          <cell r="E305">
            <v>2.959999999999981</v>
          </cell>
          <cell r="F305">
            <v>0.00039790854758414484</v>
          </cell>
          <cell r="G305">
            <v>0.0005281309054498976</v>
          </cell>
        </row>
        <row r="306">
          <cell r="E306">
            <v>2.9699999999999807</v>
          </cell>
          <cell r="F306">
            <v>0.00036280943251029544</v>
          </cell>
          <cell r="G306">
            <v>0.0004836840221068118</v>
          </cell>
        </row>
        <row r="307">
          <cell r="E307">
            <v>2.9799999999999804</v>
          </cell>
          <cell r="F307">
            <v>0.0003305905036656516</v>
          </cell>
          <cell r="G307">
            <v>0.00044271468617910743</v>
          </cell>
        </row>
        <row r="308">
          <cell r="E308">
            <v>2.9899999999999802</v>
          </cell>
          <cell r="F308">
            <v>0.00030103538204743905</v>
          </cell>
          <cell r="G308">
            <v>0.0004049741265345386</v>
          </cell>
        </row>
        <row r="309">
          <cell r="E309">
            <v>2.99999999999998</v>
          </cell>
          <cell r="F309">
            <v>0.0002739421976631699</v>
          </cell>
          <cell r="G309">
            <v>0.00037022941226010574</v>
          </cell>
        </row>
      </sheetData>
      <sheetData sheetId="1">
        <row r="7">
          <cell r="B7" t="str">
            <v>xb=xa+(t cos t + 1/t xa) p*0,1</v>
          </cell>
          <cell r="E7" t="str">
            <v>xb=xa+(t cos t + 1/t xa) p*0,05</v>
          </cell>
          <cell r="G7" t="str">
            <v>analytisch</v>
          </cell>
        </row>
        <row r="9">
          <cell r="A9">
            <v>0</v>
          </cell>
          <cell r="D9">
            <v>0</v>
          </cell>
          <cell r="G9">
            <v>0</v>
          </cell>
        </row>
        <row r="10">
          <cell r="A10">
            <v>0.3141592653589793</v>
          </cell>
          <cell r="D10">
            <v>0.3141592653589793</v>
          </cell>
          <cell r="G10">
            <v>0.41123981729525266</v>
          </cell>
        </row>
        <row r="11">
          <cell r="A11">
            <v>0.6283185307179586</v>
          </cell>
          <cell r="D11">
            <v>0.6283185307179586</v>
          </cell>
          <cell r="G11">
            <v>0.99763489681605</v>
          </cell>
        </row>
        <row r="12">
          <cell r="A12">
            <v>0.9424777960769379</v>
          </cell>
          <cell r="D12">
            <v>0.9424777960769379</v>
          </cell>
          <cell r="G12">
            <v>1.704958349924227</v>
          </cell>
        </row>
        <row r="13">
          <cell r="A13">
            <v>1.2566370614359172</v>
          </cell>
          <cell r="D13">
            <v>1.2566370614359172</v>
          </cell>
          <cell r="G13">
            <v>2.4517699273325397</v>
          </cell>
        </row>
        <row r="14">
          <cell r="A14">
            <v>1.5707963267948966</v>
          </cell>
          <cell r="B14">
            <v>3.141592653589793</v>
          </cell>
          <cell r="D14">
            <v>1.5707963267948966</v>
          </cell>
          <cell r="E14">
            <v>3.141592653589793</v>
          </cell>
          <cell r="G14">
            <v>3.141592653589793</v>
          </cell>
        </row>
        <row r="15">
          <cell r="A15">
            <v>1.8849555921538759</v>
          </cell>
          <cell r="B15">
            <v>3.482198899926429</v>
          </cell>
          <cell r="D15">
            <v>1.7278759594743862</v>
          </cell>
          <cell r="E15">
            <v>3.384733462906634</v>
          </cell>
          <cell r="G15">
            <v>3.434478898641874</v>
          </cell>
        </row>
        <row r="16">
          <cell r="A16">
            <v>2.199114857512855</v>
          </cell>
          <cell r="B16">
            <v>3.5735713317257196</v>
          </cell>
          <cell r="D16">
            <v>1.8849555921538759</v>
          </cell>
          <cell r="E16">
            <v>3.5752983201846886</v>
          </cell>
          <cell r="G16">
            <v>3.6776548909988094</v>
          </cell>
        </row>
        <row r="17">
          <cell r="A17">
            <v>2.5132741228718345</v>
          </cell>
          <cell r="B17">
            <v>3.3814935331323093</v>
          </cell>
          <cell r="D17">
            <v>2.0420352248333655</v>
          </cell>
          <cell r="E17">
            <v>3.704698302277032</v>
          </cell>
          <cell r="G17">
            <v>3.8615019327823545</v>
          </cell>
        </row>
        <row r="18">
          <cell r="A18">
            <v>2.827433388230814</v>
          </cell>
          <cell r="B18">
            <v>2.9124253947116543</v>
          </cell>
          <cell r="D18">
            <v>2.199114857512855</v>
          </cell>
          <cell r="E18">
            <v>3.766277332630292</v>
          </cell>
          <cell r="G18">
            <v>3.978236149823196</v>
          </cell>
        </row>
        <row r="19">
          <cell r="A19">
            <v>3.141592653589793</v>
          </cell>
          <cell r="B19">
            <v>2.216707494073884</v>
          </cell>
          <cell r="D19">
            <v>2.356194490192345</v>
          </cell>
          <cell r="E19">
            <v>3.75565508065252</v>
          </cell>
          <cell r="G19">
            <v>4.022275592001732</v>
          </cell>
        </row>
        <row r="20">
          <cell r="A20">
            <v>3.4557519189487724</v>
          </cell>
          <cell r="B20">
            <v>1.3857056834912602</v>
          </cell>
          <cell r="D20">
            <v>2.5132741228718345</v>
          </cell>
          <cell r="E20">
            <v>3.67099641566374</v>
          </cell>
          <cell r="G20">
            <v>3.9905395872642004</v>
          </cell>
        </row>
        <row r="21">
          <cell r="A21">
            <v>3.7699111843077517</v>
          </cell>
          <cell r="B21">
            <v>0.5430198345268438</v>
          </cell>
          <cell r="D21">
            <v>2.670353755551324</v>
          </cell>
          <cell r="E21">
            <v>3.5131974000085426</v>
          </cell>
          <cell r="G21">
            <v>3.882668991515445</v>
          </cell>
        </row>
        <row r="22">
          <cell r="A22">
            <v>4.084070449666731</v>
          </cell>
          <cell r="B22">
            <v>-0.16936643765084902</v>
          </cell>
          <cell r="D22">
            <v>2.827433388230814</v>
          </cell>
          <cell r="E22">
            <v>3.2859802122913395</v>
          </cell>
          <cell r="G22">
            <v>3.701158355657274</v>
          </cell>
        </row>
        <row r="23">
          <cell r="A23">
            <v>4.39822971502571</v>
          </cell>
          <cell r="B23">
            <v>-0.6084466086174097</v>
          </cell>
          <cell r="D23">
            <v>2.9845130209103035</v>
          </cell>
          <cell r="E23">
            <v>2.995892112575027</v>
          </cell>
          <cell r="G23">
            <v>3.4513937187420103</v>
          </cell>
        </row>
        <row r="24">
          <cell r="A24">
            <v>4.71238898038469</v>
          </cell>
          <cell r="B24">
            <v>-0.6490097158585707</v>
          </cell>
          <cell r="D24">
            <v>3.141592653589793</v>
          </cell>
          <cell r="E24">
            <v>2.6522064981493103</v>
          </cell>
          <cell r="G24">
            <v>3.141592653589794</v>
          </cell>
        </row>
        <row r="25">
          <cell r="A25">
            <v>5.026548245743669</v>
          </cell>
          <cell r="B25">
            <v>-0.20159274506862984</v>
          </cell>
          <cell r="D25">
            <v>3.2986722862692828</v>
          </cell>
          <cell r="E25">
            <v>2.266727153035003</v>
          </cell>
          <cell r="G25">
            <v>2.7826462518237127</v>
          </cell>
        </row>
        <row r="26">
          <cell r="A26">
            <v>5.340707511102648</v>
          </cell>
          <cell r="B26">
            <v>0.7727542033592327</v>
          </cell>
          <cell r="D26">
            <v>3.4557519189487724</v>
          </cell>
          <cell r="E26">
            <v>1.85349986860556</v>
          </cell>
          <cell r="G26">
            <v>2.3878658476497665</v>
          </cell>
        </row>
        <row r="27">
          <cell r="A27">
            <v>5.654866776461628</v>
          </cell>
          <cell r="B27">
            <v>2.2529269763177773</v>
          </cell>
          <cell r="D27">
            <v>3.612831551628262</v>
          </cell>
          <cell r="E27">
            <v>1.4284386094440884</v>
          </cell>
          <cell r="G27">
            <v>1.9726403500297454</v>
          </cell>
        </row>
        <row r="28">
          <cell r="A28">
            <v>5.969026041820607</v>
          </cell>
          <cell r="B28">
            <v>4.15494688032766</v>
          </cell>
          <cell r="D28">
            <v>3.7699111843077517</v>
          </cell>
          <cell r="E28">
            <v>1.0088762235432482</v>
          </cell>
          <cell r="G28">
            <v>1.5540129877192042</v>
          </cell>
        </row>
        <row r="29">
          <cell r="A29">
            <v>6.283185307179586</v>
          </cell>
          <cell r="B29">
            <v>6.336615104561915</v>
          </cell>
          <cell r="D29">
            <v>3.9269908169872414</v>
          </cell>
          <cell r="E29">
            <v>0.6130522600075481</v>
          </cell>
          <cell r="G29">
            <v>1.1501889806382628</v>
          </cell>
        </row>
        <row r="30">
          <cell r="D30">
            <v>4.084070449666731</v>
          </cell>
          <cell r="E30">
            <v>0.25955267874488264</v>
          </cell>
          <cell r="G30">
            <v>0.7799880496618127</v>
          </cell>
        </row>
        <row r="31">
          <cell r="D31">
            <v>4.241150082346221</v>
          </cell>
          <cell r="E31">
            <v>-0.03328195689342872</v>
          </cell>
          <cell r="G31">
            <v>0.4622576889137048</v>
          </cell>
        </row>
        <row r="32">
          <cell r="D32">
            <v>4.39822971502571</v>
          </cell>
          <cell r="E32">
            <v>-0.24796188234965832</v>
          </cell>
          <cell r="G32">
            <v>0.21526468438753238</v>
          </cell>
        </row>
        <row r="33">
          <cell r="D33">
            <v>4.5553093477052</v>
          </cell>
          <cell r="E33">
            <v>-0.3684483977224799</v>
          </cell>
          <cell r="G33">
            <v>0.05608341717273206</v>
          </cell>
        </row>
        <row r="34">
          <cell r="D34">
            <v>4.71238898038469</v>
          </cell>
          <cell r="E34">
            <v>-0.380730010979896</v>
          </cell>
          <cell r="G34">
            <v>0</v>
          </cell>
        </row>
        <row r="35">
          <cell r="D35">
            <v>4.869468613064179</v>
          </cell>
          <cell r="E35">
            <v>-0.2733557871774702</v>
          </cell>
          <cell r="G35">
            <v>0.05995123904671304</v>
          </cell>
        </row>
        <row r="36">
          <cell r="D36">
            <v>5.026548245743669</v>
          </cell>
          <cell r="E36">
            <v>-0.03790811651121537</v>
          </cell>
          <cell r="G36">
            <v>0.24601678215717931</v>
          </cell>
        </row>
        <row r="37">
          <cell r="D37">
            <v>5.183627878423159</v>
          </cell>
          <cell r="E37">
            <v>0.3306014500136949</v>
          </cell>
          <cell r="G37">
            <v>0.5649816197834163</v>
          </cell>
        </row>
        <row r="38">
          <cell r="D38">
            <v>5.340707511102648</v>
          </cell>
          <cell r="E38">
            <v>0.833427694671224</v>
          </cell>
          <cell r="G38">
            <v>1.019984372634677</v>
          </cell>
        </row>
        <row r="39">
          <cell r="D39">
            <v>5.497787143782138</v>
          </cell>
          <cell r="E39">
            <v>1.4678905319873752</v>
          </cell>
          <cell r="G39">
            <v>1.6102645728935667</v>
          </cell>
        </row>
        <row r="40">
          <cell r="D40">
            <v>5.654866776461628</v>
          </cell>
          <cell r="E40">
            <v>2.2272862609285404</v>
          </cell>
          <cell r="G40">
            <v>2.3310194815788043</v>
          </cell>
        </row>
        <row r="41">
          <cell r="D41">
            <v>5.811946409141117</v>
          </cell>
          <cell r="E41">
            <v>3.1009172638085003</v>
          </cell>
          <cell r="G41">
            <v>3.1733779543956757</v>
          </cell>
        </row>
        <row r="42">
          <cell r="D42">
            <v>5.969026041820607</v>
          </cell>
          <cell r="E42">
            <v>4.074242749694777</v>
          </cell>
          <cell r="G42">
            <v>4.124495555031412</v>
          </cell>
        </row>
        <row r="43">
          <cell r="D43">
            <v>6.126105674500097</v>
          </cell>
          <cell r="E43">
            <v>5.129149598848599</v>
          </cell>
          <cell r="G43">
            <v>5.1677716105297495</v>
          </cell>
        </row>
        <row r="44">
          <cell r="D44">
            <v>6.283185307179586</v>
          </cell>
          <cell r="E44">
            <v>6.24433877892875</v>
          </cell>
          <cell r="G44">
            <v>6.2831853071795845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fgabe 1"/>
      <sheetName val="Aufgabe 2"/>
    </sheetNames>
    <sheetDataSet>
      <sheetData sheetId="0">
        <row r="6">
          <cell r="C6">
            <v>-57.00000000000001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fgabe 1"/>
      <sheetName val="Aufgabe 2a"/>
      <sheetName val="Aufgabe 2b"/>
      <sheetName val="Aufgabe 3"/>
      <sheetName val="Aufgabe 4"/>
      <sheetName val="Aufgabe 5"/>
      <sheetName val="Aufgabe 6"/>
    </sheetNames>
    <sheetDataSet>
      <sheetData sheetId="0">
        <row r="39">
          <cell r="I39">
            <v>0.6931471805599453</v>
          </cell>
        </row>
      </sheetData>
      <sheetData sheetId="3">
        <row r="21">
          <cell r="D21">
            <v>0.3214853684192529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zoomScale="90" zoomScaleNormal="90" zoomScalePageLayoutView="0" workbookViewId="0" topLeftCell="F2">
      <selection activeCell="K48" sqref="K48"/>
    </sheetView>
  </sheetViews>
  <sheetFormatPr defaultColWidth="11.421875" defaultRowHeight="12.75"/>
  <cols>
    <col min="3" max="3" width="13.421875" style="0" customWidth="1"/>
    <col min="11" max="11" width="12.421875" style="0" bestFit="1" customWidth="1"/>
    <col min="12" max="12" width="13.421875" style="0" bestFit="1" customWidth="1"/>
  </cols>
  <sheetData>
    <row r="2" spans="1:12" ht="15.75">
      <c r="A2" s="3" t="s">
        <v>76</v>
      </c>
      <c r="I2" s="1" t="s">
        <v>5</v>
      </c>
      <c r="J2" s="1" t="s">
        <v>88</v>
      </c>
      <c r="K2" s="1" t="s">
        <v>53</v>
      </c>
      <c r="L2" s="1" t="s">
        <v>54</v>
      </c>
    </row>
    <row r="3" spans="9:12" ht="12.75">
      <c r="I3">
        <v>0.05</v>
      </c>
      <c r="J3">
        <f>B44</f>
        <v>2.828427103015112</v>
      </c>
      <c r="K3">
        <f>ABS(J3-analyt2)/analyt2</f>
        <v>7.683097345729995E-09</v>
      </c>
      <c r="L3">
        <f>ABS(J3-analyt2)</f>
        <v>2.1731080934728197E-08</v>
      </c>
    </row>
    <row r="4" spans="9:12" ht="12.75">
      <c r="I4">
        <v>0.1</v>
      </c>
      <c r="J4">
        <f>B20</f>
        <v>2.8284267838601007</v>
      </c>
      <c r="K4">
        <f>ABS(J4-analyt2)/analyt2</f>
        <v>1.205214337184973E-07</v>
      </c>
      <c r="L4">
        <f>ABS(J4-analyt2)</f>
        <v>3.4088609224269817E-07</v>
      </c>
    </row>
    <row r="5" spans="1:12" ht="14.25">
      <c r="A5" s="1" t="s">
        <v>7</v>
      </c>
      <c r="B5" s="1" t="s">
        <v>77</v>
      </c>
      <c r="C5" s="1" t="s">
        <v>14</v>
      </c>
      <c r="D5" s="1" t="s">
        <v>78</v>
      </c>
      <c r="E5" s="18" t="s">
        <v>63</v>
      </c>
      <c r="F5" s="19">
        <v>0.1</v>
      </c>
      <c r="I5">
        <v>0.5</v>
      </c>
      <c r="J5">
        <f>B50</f>
        <v>2.8282453528506357</v>
      </c>
      <c r="K5">
        <f>ABS(J5-analyt2)/analyt2</f>
        <v>6.426606998882741E-05</v>
      </c>
      <c r="L5">
        <f>ABS(J5-analyt2)</f>
        <v>0.00018177189555723672</v>
      </c>
    </row>
    <row r="6" spans="9:12" ht="12.75">
      <c r="I6">
        <v>1</v>
      </c>
      <c r="J6">
        <f>B54</f>
        <v>2.826047637901543</v>
      </c>
      <c r="K6">
        <f>ABS(J6-analyt2)/analyt2</f>
        <v>0.0008412756417980392</v>
      </c>
      <c r="L6">
        <f>ABS(J6-analyt2)</f>
        <v>0.0023794868446498363</v>
      </c>
    </row>
    <row r="7" spans="3:10" ht="14.25">
      <c r="C7" s="15" t="s">
        <v>79</v>
      </c>
      <c r="I7" s="1" t="s">
        <v>24</v>
      </c>
      <c r="J7">
        <f>C20</f>
        <v>2.828427124746193</v>
      </c>
    </row>
    <row r="8" spans="1:8" ht="15.75">
      <c r="A8" t="s">
        <v>0</v>
      </c>
      <c r="B8" t="s">
        <v>3</v>
      </c>
      <c r="C8" s="15" t="s">
        <v>87</v>
      </c>
      <c r="D8" t="s">
        <v>84</v>
      </c>
      <c r="E8" t="s">
        <v>80</v>
      </c>
      <c r="F8" t="s">
        <v>81</v>
      </c>
      <c r="G8" t="s">
        <v>82</v>
      </c>
      <c r="H8" t="s">
        <v>83</v>
      </c>
    </row>
    <row r="9" ht="12.75">
      <c r="D9" s="16" t="s">
        <v>85</v>
      </c>
    </row>
    <row r="10" spans="1:8" ht="12.75">
      <c r="A10">
        <v>1</v>
      </c>
      <c r="B10">
        <v>1</v>
      </c>
      <c r="C10">
        <f>((A10^2+2)/3)^(3/2)</f>
        <v>1</v>
      </c>
      <c r="D10">
        <f>deltx*A10*(B10^(1/3))</f>
        <v>0.1</v>
      </c>
      <c r="E10">
        <f>deltx*(A10+deltx/2)*(B10+D10/2)^(1/3)</f>
        <v>0.10672161746555962</v>
      </c>
      <c r="F10">
        <f>deltx*(A10+deltx/2)*(B10+E10/2)^(1/3)</f>
        <v>0.10683535998891017</v>
      </c>
      <c r="G10">
        <f>deltx*(A10+deltx)*(B10+F10)^(1/3)</f>
        <v>0.11378552740653358</v>
      </c>
      <c r="H10">
        <f>(D10+2*E10+2*F10+G10)/6</f>
        <v>0.1068165803859122</v>
      </c>
    </row>
    <row r="11" spans="1:8" ht="12.75">
      <c r="A11">
        <f>A10+deltx</f>
        <v>1.1</v>
      </c>
      <c r="B11">
        <f>B10+H10</f>
        <v>1.1068165803859122</v>
      </c>
      <c r="C11">
        <f aca="true" t="shared" si="0" ref="C11:C20">((A11^2+2)/3)^(3/2)</f>
        <v>1.1068166063083804</v>
      </c>
      <c r="D11">
        <f aca="true" t="shared" si="1" ref="D11:D19">deltx*A11*(B11^(1/3))</f>
        <v>0.11378488387236572</v>
      </c>
      <c r="E11">
        <f aca="true" t="shared" si="2" ref="E11:E19">deltx*(A11+deltx/2)*(B11+D11/2)^(1/3)</f>
        <v>0.1209611686821348</v>
      </c>
      <c r="F11">
        <f aca="true" t="shared" si="3" ref="F11:F19">deltx*(A11+deltx/2)*(B11+E11/2)^(1/3)</f>
        <v>0.12108536369590907</v>
      </c>
      <c r="G11">
        <f aca="true" t="shared" si="4" ref="G11:G19">deltx*(A11+deltx)*(B11+F11)^(1/3)</f>
        <v>0.12849980689809107</v>
      </c>
      <c r="H11">
        <f aca="true" t="shared" si="5" ref="H11:H19">(D11+2*E11+2*F11+G11)/6</f>
        <v>0.12106295925442408</v>
      </c>
    </row>
    <row r="12" spans="1:8" ht="12.75">
      <c r="A12">
        <f aca="true" t="shared" si="6" ref="A12:A20">A11+deltx</f>
        <v>1.2000000000000002</v>
      </c>
      <c r="B12">
        <f aca="true" t="shared" si="7" ref="B12:B20">B11+H11</f>
        <v>1.2278795396403364</v>
      </c>
      <c r="C12">
        <f t="shared" si="0"/>
        <v>1.2278795935662001</v>
      </c>
      <c r="D12">
        <f t="shared" si="1"/>
        <v>0.12849902535253732</v>
      </c>
      <c r="E12">
        <f t="shared" si="2"/>
        <v>0.13614822282811867</v>
      </c>
      <c r="F12">
        <f t="shared" si="3"/>
        <v>0.13628241979752737</v>
      </c>
      <c r="G12">
        <f t="shared" si="4"/>
        <v>0.14417788947980295</v>
      </c>
      <c r="H12">
        <f t="shared" si="5"/>
        <v>0.1362563666806054</v>
      </c>
    </row>
    <row r="13" spans="1:8" ht="12.75">
      <c r="A13">
        <f t="shared" si="6"/>
        <v>1.3000000000000003</v>
      </c>
      <c r="B13">
        <f t="shared" si="7"/>
        <v>1.3641359063209417</v>
      </c>
      <c r="C13">
        <f t="shared" si="0"/>
        <v>1.3641359902883587</v>
      </c>
      <c r="D13">
        <f t="shared" si="1"/>
        <v>0.14417697162512075</v>
      </c>
      <c r="E13">
        <f t="shared" si="2"/>
        <v>0.15231448319826568</v>
      </c>
      <c r="F13">
        <f t="shared" si="3"/>
        <v>0.15245818083011853</v>
      </c>
      <c r="G13">
        <f t="shared" si="4"/>
        <v>0.16084879873898314</v>
      </c>
      <c r="H13">
        <f t="shared" si="5"/>
        <v>0.15242851640347874</v>
      </c>
    </row>
    <row r="14" spans="1:8" ht="12.75">
      <c r="A14">
        <f t="shared" si="6"/>
        <v>1.4000000000000004</v>
      </c>
      <c r="B14">
        <f t="shared" si="7"/>
        <v>1.5165644227244204</v>
      </c>
      <c r="C14">
        <f t="shared" si="0"/>
        <v>1.5165645386860402</v>
      </c>
      <c r="D14">
        <f t="shared" si="1"/>
        <v>0.16084775000341153</v>
      </c>
      <c r="E14">
        <f t="shared" si="2"/>
        <v>0.169486552874968</v>
      </c>
      <c r="F14">
        <f t="shared" si="3"/>
        <v>0.16963921970568524</v>
      </c>
      <c r="G14">
        <f t="shared" si="4"/>
        <v>0.1785368768675911</v>
      </c>
      <c r="H14">
        <f t="shared" si="5"/>
        <v>0.16960602867205152</v>
      </c>
    </row>
    <row r="15" spans="1:8" ht="12.75">
      <c r="A15">
        <f t="shared" si="6"/>
        <v>1.5000000000000004</v>
      </c>
      <c r="B15">
        <f t="shared" si="7"/>
        <v>1.686170451396472</v>
      </c>
      <c r="C15">
        <f t="shared" si="0"/>
        <v>1.6861706011837294</v>
      </c>
      <c r="D15">
        <f t="shared" si="1"/>
        <v>0.1785357054269621</v>
      </c>
      <c r="E15">
        <f t="shared" si="2"/>
        <v>0.18768672659550642</v>
      </c>
      <c r="F15">
        <f t="shared" si="3"/>
        <v>0.187847818450246</v>
      </c>
      <c r="G15">
        <f t="shared" si="4"/>
        <v>0.1972625257338953</v>
      </c>
      <c r="H15">
        <f t="shared" si="5"/>
        <v>0.18781122020872706</v>
      </c>
    </row>
    <row r="16" spans="1:8" ht="12.75">
      <c r="A16">
        <f t="shared" si="6"/>
        <v>1.6000000000000005</v>
      </c>
      <c r="B16">
        <f t="shared" si="7"/>
        <v>1.873981671605199</v>
      </c>
      <c r="C16">
        <f t="shared" si="0"/>
        <v>1.8739818569025701</v>
      </c>
      <c r="D16">
        <f t="shared" si="1"/>
        <v>0.197261241593345</v>
      </c>
      <c r="E16">
        <f t="shared" si="2"/>
        <v>0.20693368389186326</v>
      </c>
      <c r="F16">
        <f t="shared" si="3"/>
        <v>0.2071026578478103</v>
      </c>
      <c r="G16">
        <f t="shared" si="4"/>
        <v>0.2170428487564513</v>
      </c>
      <c r="H16">
        <f t="shared" si="5"/>
        <v>0.20706279563819055</v>
      </c>
    </row>
    <row r="17" spans="1:8" ht="12.75">
      <c r="A17">
        <f t="shared" si="6"/>
        <v>1.7000000000000006</v>
      </c>
      <c r="B17">
        <f t="shared" si="7"/>
        <v>2.0810444672433897</v>
      </c>
      <c r="C17">
        <f t="shared" si="0"/>
        <v>2.0810446895730057</v>
      </c>
      <c r="D17">
        <f t="shared" si="1"/>
        <v>0.2170414629624124</v>
      </c>
      <c r="E17">
        <f t="shared" si="2"/>
        <v>0.22724308468467014</v>
      </c>
      <c r="F17">
        <f t="shared" si="3"/>
        <v>0.22741940965547447</v>
      </c>
      <c r="G17">
        <f t="shared" si="4"/>
        <v>0.2378921982544695</v>
      </c>
      <c r="H17">
        <f t="shared" si="5"/>
        <v>0.22737644164952853</v>
      </c>
    </row>
    <row r="18" spans="1:8" ht="12.75">
      <c r="A18">
        <f t="shared" si="6"/>
        <v>1.8000000000000007</v>
      </c>
      <c r="B18">
        <f t="shared" si="7"/>
        <v>2.308420908892918</v>
      </c>
      <c r="C18">
        <f t="shared" si="0"/>
        <v>2.308421169608419</v>
      </c>
      <c r="D18">
        <f t="shared" si="1"/>
        <v>0.23789072226331193</v>
      </c>
      <c r="E18">
        <f t="shared" si="2"/>
        <v>0.24862807416686766</v>
      </c>
      <c r="F18">
        <f t="shared" si="3"/>
        <v>0.24881123848946046</v>
      </c>
      <c r="G18">
        <f t="shared" si="4"/>
        <v>0.2598226369206059</v>
      </c>
      <c r="H18">
        <f t="shared" si="5"/>
        <v>0.248765330749429</v>
      </c>
    </row>
    <row r="19" spans="1:8" ht="12.75">
      <c r="A19">
        <f t="shared" si="6"/>
        <v>1.9000000000000008</v>
      </c>
      <c r="B19">
        <f t="shared" si="7"/>
        <v>2.557186239642347</v>
      </c>
      <c r="C19">
        <f t="shared" si="0"/>
        <v>2.557186539930165</v>
      </c>
      <c r="D19">
        <f t="shared" si="1"/>
        <v>0.2598210821221936</v>
      </c>
      <c r="E19">
        <f t="shared" si="2"/>
        <v>0.2710997066055891</v>
      </c>
      <c r="F19">
        <f t="shared" si="3"/>
        <v>0.2712892231202476</v>
      </c>
      <c r="G19">
        <f t="shared" si="4"/>
        <v>0.2828443237326538</v>
      </c>
      <c r="H19">
        <f t="shared" si="5"/>
        <v>0.27124054421775345</v>
      </c>
    </row>
    <row r="20" spans="1:3" ht="12.75">
      <c r="A20">
        <f t="shared" si="6"/>
        <v>2.000000000000001</v>
      </c>
      <c r="B20">
        <f t="shared" si="7"/>
        <v>2.8284267838601007</v>
      </c>
      <c r="C20">
        <f t="shared" si="0"/>
        <v>2.828427124746193</v>
      </c>
    </row>
    <row r="23" spans="1:2" ht="12.75">
      <c r="A23" s="12" t="s">
        <v>63</v>
      </c>
      <c r="B23" s="17">
        <v>0.05</v>
      </c>
    </row>
    <row r="24" spans="1:8" ht="12.75">
      <c r="A24">
        <v>1</v>
      </c>
      <c r="B24">
        <v>1</v>
      </c>
      <c r="C24">
        <f>((A24^2+2)/3)^(3/2)</f>
        <v>1</v>
      </c>
      <c r="D24">
        <f>deltx2*A24*(B24^(1/3))</f>
        <v>0.05</v>
      </c>
      <c r="E24">
        <f>deltx2*(A24+deltx2/2)*(B24+D24/2)^(1/3)</f>
        <v>0.05167357292746392</v>
      </c>
      <c r="F24">
        <f>deltx2*(A24+deltx2/2)*(B24+E24/2)^(1/3)</f>
        <v>0.05168763080877996</v>
      </c>
      <c r="G24">
        <f>deltx2*(A24+deltx2)*(B24+F24)^(1/3)</f>
        <v>0.053389381793487914</v>
      </c>
      <c r="H24">
        <f>(D24+2*E24+2*F24+G24)/6</f>
        <v>0.05168529821099594</v>
      </c>
    </row>
    <row r="25" spans="1:8" ht="12.75">
      <c r="A25">
        <f>A24+deltx2</f>
        <v>1.05</v>
      </c>
      <c r="B25">
        <f>B24+H24</f>
        <v>1.0516852982109959</v>
      </c>
      <c r="C25">
        <f aca="true" t="shared" si="8" ref="C25:C44">((A25^2+2)/3)^(3/2)</f>
        <v>1.0516852990183405</v>
      </c>
      <c r="D25">
        <f aca="true" t="shared" si="9" ref="D25:D43">deltx2*A25*(B25^(1/3))</f>
        <v>0.05338934232167705</v>
      </c>
      <c r="E25">
        <f aca="true" t="shared" si="10" ref="E25:E43">deltx2*(A25+deltx2/2)*(B25+D25/2)^(1/3)</f>
        <v>0.05511913659817031</v>
      </c>
      <c r="F25">
        <f aca="true" t="shared" si="11" ref="F25:F43">deltx2*(A25+deltx2/2)*(B25+E25/2)^(1/3)</f>
        <v>0.05513386846312273</v>
      </c>
      <c r="G25">
        <f aca="true" t="shared" si="12" ref="G25:G43">deltx2*(A25+deltx2)*(B25+F25)^(1/3)</f>
        <v>0.05689248624949837</v>
      </c>
      <c r="H25">
        <f aca="true" t="shared" si="13" ref="H25:H43">(D25+2*E25+2*F25+G25)/6</f>
        <v>0.055131306448960256</v>
      </c>
    </row>
    <row r="26" spans="1:8" ht="12.75">
      <c r="A26">
        <f aca="true" t="shared" si="14" ref="A26:A44">A25+deltx2</f>
        <v>1.1</v>
      </c>
      <c r="B26">
        <f aca="true" t="shared" si="15" ref="B26:B44">B25+H25</f>
        <v>1.1068166046599561</v>
      </c>
      <c r="C26">
        <f t="shared" si="8"/>
        <v>1.1068166063083804</v>
      </c>
      <c r="D26">
        <f t="shared" si="9"/>
        <v>0.056892442352093286</v>
      </c>
      <c r="E26">
        <f t="shared" si="10"/>
        <v>0.058679715445113294</v>
      </c>
      <c r="F26">
        <f t="shared" si="11"/>
        <v>0.058695108234610584</v>
      </c>
      <c r="G26">
        <f t="shared" si="12"/>
        <v>0.0605117981948041</v>
      </c>
      <c r="H26">
        <f t="shared" si="13"/>
        <v>0.05869231465105753</v>
      </c>
    </row>
    <row r="27" spans="1:8" ht="12.75">
      <c r="A27">
        <f t="shared" si="14"/>
        <v>1.1500000000000001</v>
      </c>
      <c r="B27">
        <f t="shared" si="15"/>
        <v>1.1655089193110137</v>
      </c>
      <c r="C27">
        <f t="shared" si="8"/>
        <v>1.165508921834149</v>
      </c>
      <c r="D27">
        <f t="shared" si="9"/>
        <v>0.06051174984840043</v>
      </c>
      <c r="E27">
        <f t="shared" si="10"/>
        <v>0.062357657435596674</v>
      </c>
      <c r="F27">
        <f t="shared" si="11"/>
        <v>0.06237369694313789</v>
      </c>
      <c r="G27">
        <f t="shared" si="12"/>
        <v>0.06424956633809428</v>
      </c>
      <c r="H27">
        <f t="shared" si="13"/>
        <v>0.062370670823993966</v>
      </c>
    </row>
    <row r="28" spans="1:8" ht="12.75">
      <c r="A28">
        <f t="shared" si="14"/>
        <v>1.2000000000000002</v>
      </c>
      <c r="B28">
        <f t="shared" si="15"/>
        <v>1.2278795901350077</v>
      </c>
      <c r="C28">
        <f t="shared" si="8"/>
        <v>1.2278795935662001</v>
      </c>
      <c r="D28">
        <f t="shared" si="9"/>
        <v>0.06424951355698967</v>
      </c>
      <c r="E28">
        <f t="shared" si="10"/>
        <v>0.06615511684483213</v>
      </c>
      <c r="F28">
        <f t="shared" si="11"/>
        <v>0.06617178790439189</v>
      </c>
      <c r="G28">
        <f t="shared" si="12"/>
        <v>0.06810785308357803</v>
      </c>
      <c r="H28">
        <f t="shared" si="13"/>
        <v>0.06616852935650262</v>
      </c>
    </row>
    <row r="29" spans="1:8" ht="12.75">
      <c r="A29">
        <f t="shared" si="14"/>
        <v>1.2500000000000002</v>
      </c>
      <c r="B29">
        <f t="shared" si="15"/>
        <v>1.2940481194915103</v>
      </c>
      <c r="C29">
        <f t="shared" si="8"/>
        <v>1.2940481238636379</v>
      </c>
      <c r="D29">
        <f t="shared" si="9"/>
        <v>0.06810779591611905</v>
      </c>
      <c r="E29">
        <f t="shared" si="10"/>
        <v>0.07007406869625078</v>
      </c>
      <c r="F29">
        <f t="shared" si="11"/>
        <v>0.07009135536390959</v>
      </c>
      <c r="G29">
        <f t="shared" si="12"/>
        <v>0.07208854867287157</v>
      </c>
      <c r="H29">
        <f t="shared" si="13"/>
        <v>0.07008786545155189</v>
      </c>
    </row>
    <row r="30" spans="1:8" ht="12.75">
      <c r="A30">
        <f t="shared" si="14"/>
        <v>1.3000000000000003</v>
      </c>
      <c r="B30">
        <f t="shared" si="15"/>
        <v>1.3641359849430623</v>
      </c>
      <c r="C30">
        <f t="shared" si="8"/>
        <v>1.3641359902883587</v>
      </c>
      <c r="D30">
        <f t="shared" si="9"/>
        <v>0.0720884871975029</v>
      </c>
      <c r="E30">
        <f t="shared" si="10"/>
        <v>0.07411632258680793</v>
      </c>
      <c r="F30">
        <f t="shared" si="11"/>
        <v>0.074134208312675</v>
      </c>
      <c r="G30">
        <f t="shared" si="12"/>
        <v>0.07619338466355692</v>
      </c>
      <c r="H30">
        <f t="shared" si="13"/>
        <v>0.07413048894333761</v>
      </c>
    </row>
    <row r="31" spans="1:8" ht="12.75">
      <c r="A31">
        <f t="shared" si="14"/>
        <v>1.3500000000000003</v>
      </c>
      <c r="B31">
        <f t="shared" si="15"/>
        <v>1.4382664738864</v>
      </c>
      <c r="C31">
        <f t="shared" si="8"/>
        <v>1.4382664802362939</v>
      </c>
      <c r="D31">
        <f t="shared" si="9"/>
        <v>0.0761933189847565</v>
      </c>
      <c r="E31">
        <f t="shared" si="10"/>
        <v>0.07828353581262137</v>
      </c>
      <c r="F31">
        <f t="shared" si="11"/>
        <v>0.07830200360063715</v>
      </c>
      <c r="G31">
        <f t="shared" si="12"/>
        <v>0.0804239466767423</v>
      </c>
      <c r="H31">
        <f t="shared" si="13"/>
        <v>0.0782980574146693</v>
      </c>
    </row>
    <row r="32" spans="1:8" ht="12.75">
      <c r="A32">
        <f t="shared" si="14"/>
        <v>1.4000000000000004</v>
      </c>
      <c r="B32">
        <f t="shared" si="15"/>
        <v>1.5165645313010692</v>
      </c>
      <c r="C32">
        <f t="shared" si="8"/>
        <v>1.5165645386860402</v>
      </c>
      <c r="D32">
        <f t="shared" si="9"/>
        <v>0.08042387692099001</v>
      </c>
      <c r="E32">
        <f t="shared" si="10"/>
        <v>0.0825772257417056</v>
      </c>
      <c r="F32">
        <f t="shared" si="11"/>
        <v>0.08259625829579956</v>
      </c>
      <c r="G32">
        <f t="shared" si="12"/>
        <v>0.08478168637435406</v>
      </c>
      <c r="H32">
        <f t="shared" si="13"/>
        <v>0.08259208856172574</v>
      </c>
    </row>
    <row r="33" spans="1:8" ht="12.75">
      <c r="A33">
        <f t="shared" si="14"/>
        <v>1.4500000000000004</v>
      </c>
      <c r="B33">
        <f t="shared" si="15"/>
        <v>1.599156619862795</v>
      </c>
      <c r="C33">
        <f t="shared" si="8"/>
        <v>1.5991566283122496</v>
      </c>
      <c r="D33">
        <f t="shared" si="9"/>
        <v>0.08478161268624712</v>
      </c>
      <c r="E33">
        <f t="shared" si="10"/>
        <v>0.08699878140622823</v>
      </c>
      <c r="F33">
        <f t="shared" si="11"/>
        <v>0.08701836126203995</v>
      </c>
      <c r="G33">
        <f t="shared" si="12"/>
        <v>0.08926793264979709</v>
      </c>
      <c r="H33">
        <f t="shared" si="13"/>
        <v>0.08701397177876341</v>
      </c>
    </row>
    <row r="34" spans="1:8" ht="12.75">
      <c r="A34">
        <f t="shared" si="14"/>
        <v>1.5000000000000004</v>
      </c>
      <c r="B34">
        <f t="shared" si="15"/>
        <v>1.6861705916415584</v>
      </c>
      <c r="C34">
        <f t="shared" si="8"/>
        <v>1.6861706011837294</v>
      </c>
      <c r="D34">
        <f t="shared" si="9"/>
        <v>0.08926785518839442</v>
      </c>
      <c r="E34">
        <f t="shared" si="10"/>
        <v>0.09154947430718127</v>
      </c>
      <c r="F34">
        <f t="shared" si="11"/>
        <v>0.09156958394913754</v>
      </c>
      <c r="G34">
        <f t="shared" si="12"/>
        <v>0.0938839020336511</v>
      </c>
      <c r="H34">
        <f t="shared" si="13"/>
        <v>0.09156497895578053</v>
      </c>
    </row>
    <row r="35" spans="1:8" ht="12.75">
      <c r="A35">
        <f t="shared" si="14"/>
        <v>1.5500000000000005</v>
      </c>
      <c r="B35">
        <f t="shared" si="15"/>
        <v>1.777735570597339</v>
      </c>
      <c r="C35">
        <f t="shared" si="8"/>
        <v>1.7777355812592048</v>
      </c>
      <c r="D35">
        <f t="shared" si="9"/>
        <v>0.09388382096910178</v>
      </c>
      <c r="E35">
        <f t="shared" si="10"/>
        <v>0.09623046844026716</v>
      </c>
      <c r="F35">
        <f t="shared" si="11"/>
        <v>0.09625109040425699</v>
      </c>
      <c r="G35">
        <f t="shared" si="12"/>
        <v>0.09863070832987071</v>
      </c>
      <c r="H35">
        <f t="shared" si="13"/>
        <v>0.09624627449800348</v>
      </c>
    </row>
    <row r="36" spans="1:8" ht="12.75">
      <c r="A36">
        <f t="shared" si="14"/>
        <v>1.6000000000000005</v>
      </c>
      <c r="B36">
        <f t="shared" si="15"/>
        <v>1.8739818450953425</v>
      </c>
      <c r="C36">
        <f t="shared" si="8"/>
        <v>1.8739818569025701</v>
      </c>
      <c r="D36">
        <f t="shared" si="9"/>
        <v>0.09863062384035932</v>
      </c>
      <c r="E36">
        <f t="shared" si="10"/>
        <v>0.10104282956379508</v>
      </c>
      <c r="F36">
        <f t="shared" si="11"/>
        <v>0.10106394652601595</v>
      </c>
      <c r="G36">
        <f t="shared" si="12"/>
        <v>0.10350937150817525</v>
      </c>
      <c r="H36">
        <f t="shared" si="13"/>
        <v>0.10105892458802612</v>
      </c>
    </row>
    <row r="37" spans="1:8" ht="12.75">
      <c r="A37">
        <f t="shared" si="14"/>
        <v>1.6500000000000006</v>
      </c>
      <c r="B37">
        <f t="shared" si="15"/>
        <v>1.9750407696833685</v>
      </c>
      <c r="C37">
        <f t="shared" si="8"/>
        <v>1.9750407826602723</v>
      </c>
      <c r="D37">
        <f t="shared" si="9"/>
        <v>0.1035092837771991</v>
      </c>
      <c r="E37">
        <f t="shared" si="10"/>
        <v>0.10598753373809368</v>
      </c>
      <c r="F37">
        <f t="shared" si="11"/>
        <v>0.10600912859087358</v>
      </c>
      <c r="G37">
        <f t="shared" si="12"/>
        <v>0.10852082588555258</v>
      </c>
      <c r="H37">
        <f t="shared" si="13"/>
        <v>0.10600390572011437</v>
      </c>
    </row>
    <row r="38" spans="1:8" ht="12.75">
      <c r="A38">
        <f t="shared" si="14"/>
        <v>1.7000000000000006</v>
      </c>
      <c r="B38">
        <f t="shared" si="15"/>
        <v>2.081044675403483</v>
      </c>
      <c r="C38">
        <f t="shared" si="8"/>
        <v>2.0810446895730057</v>
      </c>
      <c r="D38">
        <f t="shared" si="9"/>
        <v>0.10852073509953106</v>
      </c>
      <c r="E38">
        <f t="shared" si="10"/>
        <v>0.11106547517195088</v>
      </c>
      <c r="F38">
        <f t="shared" si="11"/>
        <v>0.1110875310874997</v>
      </c>
      <c r="G38">
        <f t="shared" si="12"/>
        <v>0.11366592763460955</v>
      </c>
      <c r="H38">
        <f t="shared" si="13"/>
        <v>0.11108211254217364</v>
      </c>
    </row>
    <row r="39" spans="1:8" ht="12.75">
      <c r="A39">
        <f t="shared" si="14"/>
        <v>1.7500000000000007</v>
      </c>
      <c r="B39">
        <f t="shared" si="15"/>
        <v>2.1921267879456563</v>
      </c>
      <c r="C39">
        <f t="shared" si="8"/>
        <v>2.1921268033293617</v>
      </c>
      <c r="D39">
        <f t="shared" si="9"/>
        <v>0.11366583398081644</v>
      </c>
      <c r="E39">
        <f t="shared" si="10"/>
        <v>0.11627747341540984</v>
      </c>
      <c r="F39">
        <f t="shared" si="11"/>
        <v>0.11629997389853627</v>
      </c>
      <c r="G39">
        <f t="shared" si="12"/>
        <v>0.11894546165936762</v>
      </c>
      <c r="H39">
        <f t="shared" si="13"/>
        <v>0.11629436504467937</v>
      </c>
    </row>
    <row r="40" spans="1:8" ht="12.75">
      <c r="A40">
        <f t="shared" si="14"/>
        <v>1.8000000000000007</v>
      </c>
      <c r="B40">
        <f t="shared" si="15"/>
        <v>2.3084211529903356</v>
      </c>
      <c r="C40">
        <f t="shared" si="8"/>
        <v>2.308421169608419</v>
      </c>
      <c r="D40">
        <f t="shared" si="9"/>
        <v>0.11894536532416902</v>
      </c>
      <c r="E40">
        <f t="shared" si="10"/>
        <v>0.12162427994033216</v>
      </c>
      <c r="F40">
        <f t="shared" si="11"/>
        <v>0.1216472088711946</v>
      </c>
      <c r="G40">
        <f t="shared" si="12"/>
        <v>0.12436014788044114</v>
      </c>
      <c r="H40">
        <f t="shared" si="13"/>
        <v>0.12164141513794395</v>
      </c>
    </row>
    <row r="41" spans="1:8" ht="12.75">
      <c r="A41">
        <f t="shared" si="14"/>
        <v>1.8500000000000008</v>
      </c>
      <c r="B41">
        <f t="shared" si="15"/>
        <v>2.4300625681282795</v>
      </c>
      <c r="C41">
        <f t="shared" si="8"/>
        <v>2.4300625859995892</v>
      </c>
      <c r="D41">
        <f t="shared" si="9"/>
        <v>0.12436004904781736</v>
      </c>
      <c r="E41">
        <f t="shared" si="10"/>
        <v>0.1271065841508766</v>
      </c>
      <c r="F41">
        <f t="shared" si="11"/>
        <v>0.12712992581882976</v>
      </c>
      <c r="G41">
        <f t="shared" si="12"/>
        <v>0.12991064697170548</v>
      </c>
      <c r="H41">
        <f t="shared" si="13"/>
        <v>0.1271239526598226</v>
      </c>
    </row>
    <row r="42" spans="1:8" ht="12.75">
      <c r="A42">
        <f t="shared" si="14"/>
        <v>1.9000000000000008</v>
      </c>
      <c r="B42">
        <f t="shared" si="15"/>
        <v>2.557186520788102</v>
      </c>
      <c r="C42">
        <f t="shared" si="8"/>
        <v>2.557186539930165</v>
      </c>
      <c r="D42">
        <f t="shared" si="9"/>
        <v>0.12991054582203226</v>
      </c>
      <c r="E42">
        <f t="shared" si="10"/>
        <v>0.13272501886575516</v>
      </c>
      <c r="F42">
        <f t="shared" si="11"/>
        <v>0.13274875799531893</v>
      </c>
      <c r="G42">
        <f t="shared" si="12"/>
        <v>0.135597565589855</v>
      </c>
      <c r="H42">
        <f t="shared" si="13"/>
        <v>0.13274261085567257</v>
      </c>
    </row>
    <row r="43" spans="1:8" ht="12.75">
      <c r="A43">
        <f t="shared" si="14"/>
        <v>1.9500000000000008</v>
      </c>
      <c r="B43">
        <f t="shared" si="15"/>
        <v>2.689929131643775</v>
      </c>
      <c r="C43">
        <f t="shared" si="8"/>
        <v>2.689929152072841</v>
      </c>
      <c r="D43">
        <f t="shared" si="9"/>
        <v>0.135597462298918</v>
      </c>
      <c r="E43">
        <f t="shared" si="10"/>
        <v>0.1384801653130871</v>
      </c>
      <c r="F43">
        <f t="shared" si="11"/>
        <v>0.1385042870830117</v>
      </c>
      <c r="G43">
        <f t="shared" si="12"/>
        <v>0.14142146113690837</v>
      </c>
      <c r="H43">
        <f t="shared" si="13"/>
        <v>0.13849797137133732</v>
      </c>
    </row>
    <row r="44" spans="1:3" ht="12.75">
      <c r="A44">
        <f t="shared" si="14"/>
        <v>2.000000000000001</v>
      </c>
      <c r="B44">
        <f t="shared" si="15"/>
        <v>2.828427103015112</v>
      </c>
      <c r="C44">
        <f t="shared" si="8"/>
        <v>2.828427124746193</v>
      </c>
    </row>
    <row r="47" spans="1:2" ht="12.75">
      <c r="A47" s="12" t="s">
        <v>63</v>
      </c>
      <c r="B47" s="17">
        <v>0.5</v>
      </c>
    </row>
    <row r="48" spans="1:8" ht="12.75">
      <c r="A48">
        <v>1</v>
      </c>
      <c r="B48">
        <v>1</v>
      </c>
      <c r="C48">
        <f>((A48^2+2)/3)^(3/2)</f>
        <v>1</v>
      </c>
      <c r="D48">
        <f>deltx3*A48*(B48^(1/3))</f>
        <v>0.5</v>
      </c>
      <c r="E48">
        <f>deltx3*(A48+deltx3/2)*(B48+D48/2)^(1/3)</f>
        <v>0.6732608406349637</v>
      </c>
      <c r="F48">
        <f>deltx3*(A48+deltx3/2)*(B48+E48/2)^(1/3)</f>
        <v>0.6884680612295679</v>
      </c>
      <c r="G48">
        <f>deltx3*(A48+deltx3)*(B48+F48)^(1/3)</f>
        <v>0.8930838036939709</v>
      </c>
      <c r="H48">
        <f>(D48+2*E48+2*F48+G48)/6</f>
        <v>0.6860902679038391</v>
      </c>
    </row>
    <row r="49" spans="1:8" ht="12.75">
      <c r="A49">
        <f>A48+deltx3</f>
        <v>1.5</v>
      </c>
      <c r="B49">
        <f>B48+H48</f>
        <v>1.6860902679038392</v>
      </c>
      <c r="C49">
        <f>((A49^2+2)/3)^(3/2)</f>
        <v>1.6861706011837285</v>
      </c>
      <c r="D49">
        <f>deltx3*A49*(B49^(1/3))</f>
        <v>0.8926643768815596</v>
      </c>
      <c r="E49">
        <f>deltx3*(A49+deltx3/2)*(B49+D49/2)^(1/3)</f>
        <v>1.1262439442582832</v>
      </c>
      <c r="F49">
        <f>deltx3*(A49+deltx3/2)*(B49+E49/2)^(1/3)</f>
        <v>1.1464405331794914</v>
      </c>
      <c r="G49">
        <f>deltx3*(A49+deltx3)*(B49+F49)^(1/3)</f>
        <v>1.4148971779236712</v>
      </c>
      <c r="H49">
        <f>(D49+2*E49+2*F49+G49)/6</f>
        <v>1.1421550849467967</v>
      </c>
    </row>
    <row r="50" spans="1:3" ht="12.75">
      <c r="A50">
        <f>A49+deltx3</f>
        <v>2</v>
      </c>
      <c r="B50">
        <f>B49+H49</f>
        <v>2.8282453528506357</v>
      </c>
      <c r="C50">
        <f>((A50^2+2)/3)^(3/2)</f>
        <v>2.82842712474619</v>
      </c>
    </row>
    <row r="52" spans="1:2" ht="12.75">
      <c r="A52" s="12" t="s">
        <v>63</v>
      </c>
      <c r="B52" s="17">
        <v>1</v>
      </c>
    </row>
    <row r="53" spans="1:8" ht="12.75">
      <c r="A53">
        <v>1</v>
      </c>
      <c r="B53">
        <v>1</v>
      </c>
      <c r="C53">
        <f>((A53^2+2)/3)^(3/2)</f>
        <v>1</v>
      </c>
      <c r="D53">
        <f>deltx4*A53*(B53^(1/3))</f>
        <v>1</v>
      </c>
      <c r="E53">
        <f>deltx4*(A53+deltx4/2)*(B53+D53/2)^(1/3)</f>
        <v>1.717071363829998</v>
      </c>
      <c r="F53">
        <f>deltx4*(A53+deltx4/2)*(B53+E53/2)^(1/3)</f>
        <v>1.8442291981189787</v>
      </c>
      <c r="G53">
        <f>deltx4*(A53+deltx4)*(B53+F53)^(1/3)</f>
        <v>2.8336847035113077</v>
      </c>
      <c r="H53">
        <f>(D53+2*E53+2*F53+G53)/6</f>
        <v>1.8260476379015433</v>
      </c>
    </row>
    <row r="54" spans="1:3" ht="12.75">
      <c r="A54">
        <f>A53+deltx4</f>
        <v>2</v>
      </c>
      <c r="B54">
        <f>B53+H53</f>
        <v>2.826047637901543</v>
      </c>
      <c r="C54">
        <f>((A54^2+2)/3)^(3/2)</f>
        <v>2.82842712474619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52"/>
  <sheetViews>
    <sheetView tabSelected="1" zoomScalePageLayoutView="0" workbookViewId="0" topLeftCell="A3">
      <selection activeCell="L23" sqref="L23"/>
    </sheetView>
  </sheetViews>
  <sheetFormatPr defaultColWidth="11.421875" defaultRowHeight="12.75"/>
  <cols>
    <col min="1" max="1" width="7.7109375" style="0" customWidth="1"/>
  </cols>
  <sheetData>
    <row r="4" spans="1:9" s="1" customFormat="1" ht="14.25">
      <c r="A4" s="1" t="s">
        <v>0</v>
      </c>
      <c r="B4" s="1" t="s">
        <v>3</v>
      </c>
      <c r="C4" s="1" t="s">
        <v>1</v>
      </c>
      <c r="D4" s="1" t="s">
        <v>4</v>
      </c>
      <c r="F4" s="1" t="s">
        <v>5</v>
      </c>
      <c r="G4" s="1" t="s">
        <v>6</v>
      </c>
      <c r="H4" s="1" t="s">
        <v>53</v>
      </c>
      <c r="I4" s="1" t="s">
        <v>54</v>
      </c>
    </row>
    <row r="5" spans="1:11" ht="15.75">
      <c r="A5" t="s">
        <v>55</v>
      </c>
      <c r="B5" t="s">
        <v>2</v>
      </c>
      <c r="F5">
        <v>0.05</v>
      </c>
      <c r="G5">
        <f>B52</f>
        <v>1.0036109453810798</v>
      </c>
      <c r="H5">
        <f>ABS(G5-analyt1)/analyt1</f>
        <v>0.0036109453810797554</v>
      </c>
      <c r="I5">
        <f>ABS(G5-analyt1)</f>
        <v>0.0036109453810797554</v>
      </c>
      <c r="K5" s="20" t="s">
        <v>92</v>
      </c>
    </row>
    <row r="6" spans="1:9" ht="12.75">
      <c r="A6">
        <v>0</v>
      </c>
      <c r="B6">
        <v>2</v>
      </c>
      <c r="F6">
        <v>0.1</v>
      </c>
      <c r="G6">
        <f>B29</f>
        <v>1.0072839520780283</v>
      </c>
      <c r="H6">
        <f>ABS(G6-analyt1)/analyt1</f>
        <v>0.007283952078028344</v>
      </c>
      <c r="I6">
        <f>ABS(G6-analyt1)</f>
        <v>0.007283952078028344</v>
      </c>
    </row>
    <row r="7" spans="1:9" ht="12.75">
      <c r="A7">
        <f>0.5+A6</f>
        <v>0.5</v>
      </c>
      <c r="B7">
        <f>D7</f>
        <v>2</v>
      </c>
      <c r="C7">
        <f>-A6*B6^2</f>
        <v>0</v>
      </c>
      <c r="D7">
        <f>B6+(A7-A6)*C7</f>
        <v>2</v>
      </c>
      <c r="F7">
        <v>0.2</v>
      </c>
      <c r="G7">
        <f>B16</f>
        <v>1.0141203192108597</v>
      </c>
      <c r="H7">
        <f>ABS(G7-analyt1)/analyt1</f>
        <v>0.014120319210859655</v>
      </c>
      <c r="I7">
        <f>ABS(G7-analyt1)</f>
        <v>0.014120319210859655</v>
      </c>
    </row>
    <row r="8" spans="1:9" ht="12.75">
      <c r="A8">
        <f>0.5+A7</f>
        <v>1</v>
      </c>
      <c r="B8">
        <f>D8</f>
        <v>1</v>
      </c>
      <c r="C8">
        <f>-A7*B7^2</f>
        <v>-2</v>
      </c>
      <c r="D8">
        <f>B7+(A8-A7)*C8</f>
        <v>1</v>
      </c>
      <c r="F8">
        <v>0.5</v>
      </c>
      <c r="G8">
        <f>B8</f>
        <v>1</v>
      </c>
      <c r="H8">
        <f>ABS(G8-analyt1)/analyt1</f>
        <v>0</v>
      </c>
      <c r="I8">
        <f>ABS(G8-analyt1)</f>
        <v>0</v>
      </c>
    </row>
    <row r="9" spans="6:7" ht="12.75">
      <c r="F9" t="s">
        <v>24</v>
      </c>
      <c r="G9">
        <v>1</v>
      </c>
    </row>
    <row r="10" ht="12.75">
      <c r="A10" t="s">
        <v>56</v>
      </c>
    </row>
    <row r="11" spans="1:2" ht="12.75">
      <c r="A11">
        <v>0</v>
      </c>
      <c r="B11">
        <v>2</v>
      </c>
    </row>
    <row r="12" spans="1:4" ht="12.75">
      <c r="A12">
        <f>0.2+A11</f>
        <v>0.2</v>
      </c>
      <c r="B12">
        <f>D12</f>
        <v>2</v>
      </c>
      <c r="C12">
        <f>-A11*B11^2</f>
        <v>0</v>
      </c>
      <c r="D12">
        <f>B11+(A12-A11)*C12</f>
        <v>2</v>
      </c>
    </row>
    <row r="13" spans="1:4" ht="12.75">
      <c r="A13">
        <f>0.2+A12</f>
        <v>0.4</v>
      </c>
      <c r="B13">
        <f>D13</f>
        <v>1.8399999999999999</v>
      </c>
      <c r="C13">
        <f>-A12*B12^2</f>
        <v>-0.8</v>
      </c>
      <c r="D13">
        <f>B12+(A13-A12)*C13</f>
        <v>1.8399999999999999</v>
      </c>
    </row>
    <row r="14" spans="1:4" ht="12.75">
      <c r="A14">
        <f>0.2+A13</f>
        <v>0.6000000000000001</v>
      </c>
      <c r="B14">
        <f>D14</f>
        <v>1.5691519999999999</v>
      </c>
      <c r="C14">
        <f>-A13*B13^2</f>
        <v>-1.3542399999999999</v>
      </c>
      <c r="D14">
        <f>B13+(A14-A13)*C14</f>
        <v>1.5691519999999999</v>
      </c>
    </row>
    <row r="15" spans="1:4" ht="12.75">
      <c r="A15">
        <f>0.2+A14</f>
        <v>0.8</v>
      </c>
      <c r="B15">
        <f>D15</f>
        <v>1.2736834401075199</v>
      </c>
      <c r="C15">
        <f>-A14*B14^2</f>
        <v>-1.4773427994624</v>
      </c>
      <c r="D15">
        <f>B14+(A15-A14)*C15</f>
        <v>1.2736834401075199</v>
      </c>
    </row>
    <row r="16" spans="1:4" ht="12.75">
      <c r="A16">
        <f>0.2+A15</f>
        <v>1</v>
      </c>
      <c r="B16">
        <f>D16</f>
        <v>1.0141203192108597</v>
      </c>
      <c r="C16">
        <f>-A15*B15^2</f>
        <v>-1.297815604483301</v>
      </c>
      <c r="D16">
        <f>B15+(A16-A15)*C16</f>
        <v>1.0141203192108597</v>
      </c>
    </row>
    <row r="18" ht="12.75">
      <c r="A18" t="s">
        <v>57</v>
      </c>
    </row>
    <row r="19" spans="1:2" ht="12.75">
      <c r="A19">
        <v>0</v>
      </c>
      <c r="B19">
        <v>2</v>
      </c>
    </row>
    <row r="20" spans="1:4" ht="12.75">
      <c r="A20">
        <f aca="true" t="shared" si="0" ref="A20:A29">0.1+A19</f>
        <v>0.1</v>
      </c>
      <c r="B20">
        <f aca="true" t="shared" si="1" ref="B20:B29">D20</f>
        <v>2</v>
      </c>
      <c r="C20">
        <f>-A19*B19^2</f>
        <v>0</v>
      </c>
      <c r="D20">
        <f aca="true" t="shared" si="2" ref="D20:D29">B19+(A20-A19)*C20</f>
        <v>2</v>
      </c>
    </row>
    <row r="21" spans="1:4" ht="12.75">
      <c r="A21">
        <f t="shared" si="0"/>
        <v>0.2</v>
      </c>
      <c r="B21">
        <f t="shared" si="1"/>
        <v>1.96</v>
      </c>
      <c r="C21">
        <f>-A20*B20^2</f>
        <v>-0.4</v>
      </c>
      <c r="D21">
        <f t="shared" si="2"/>
        <v>1.96</v>
      </c>
    </row>
    <row r="22" spans="1:4" ht="12.75">
      <c r="A22">
        <f t="shared" si="0"/>
        <v>0.30000000000000004</v>
      </c>
      <c r="B22">
        <f t="shared" si="1"/>
        <v>1.883168</v>
      </c>
      <c r="C22">
        <f aca="true" t="shared" si="3" ref="C22:C29">-A21*B21^2</f>
        <v>-0.76832</v>
      </c>
      <c r="D22">
        <f t="shared" si="2"/>
        <v>1.883168</v>
      </c>
    </row>
    <row r="23" spans="1:4" ht="12.75">
      <c r="A23">
        <f t="shared" si="0"/>
        <v>0.4</v>
      </c>
      <c r="B23">
        <f t="shared" si="1"/>
        <v>1.77677834851328</v>
      </c>
      <c r="C23">
        <f t="shared" si="3"/>
        <v>-1.0638965148672002</v>
      </c>
      <c r="D23">
        <f t="shared" si="2"/>
        <v>1.77677834851328</v>
      </c>
    </row>
    <row r="24" spans="1:4" ht="12.75">
      <c r="A24">
        <f t="shared" si="0"/>
        <v>0.5</v>
      </c>
      <c r="B24">
        <f t="shared" si="1"/>
        <v>1.6505006965234568</v>
      </c>
      <c r="C24">
        <f t="shared" si="3"/>
        <v>-1.2627765198982317</v>
      </c>
      <c r="D24">
        <f t="shared" si="2"/>
        <v>1.6505006965234568</v>
      </c>
    </row>
    <row r="25" spans="1:4" ht="12.75">
      <c r="A25">
        <f t="shared" si="0"/>
        <v>0.6</v>
      </c>
      <c r="B25">
        <f t="shared" si="1"/>
        <v>1.514293069062236</v>
      </c>
      <c r="C25">
        <f t="shared" si="3"/>
        <v>-1.362076274612208</v>
      </c>
      <c r="D25">
        <f t="shared" si="2"/>
        <v>1.514293069062236</v>
      </c>
    </row>
    <row r="26" spans="1:4" ht="12.75">
      <c r="A26">
        <f t="shared" si="0"/>
        <v>0.7</v>
      </c>
      <c r="B26">
        <f t="shared" si="1"/>
        <v>1.3767080591216405</v>
      </c>
      <c r="C26">
        <f t="shared" si="3"/>
        <v>-1.3758500994059555</v>
      </c>
      <c r="D26">
        <f t="shared" si="2"/>
        <v>1.3767080591216405</v>
      </c>
    </row>
    <row r="27" spans="1:4" ht="12.75">
      <c r="A27">
        <f t="shared" si="0"/>
        <v>0.7999999999999999</v>
      </c>
      <c r="B27">
        <f t="shared" si="1"/>
        <v>1.2440353035181073</v>
      </c>
      <c r="C27">
        <f t="shared" si="3"/>
        <v>-1.326727556035332</v>
      </c>
      <c r="D27">
        <f t="shared" si="2"/>
        <v>1.2440353035181073</v>
      </c>
    </row>
    <row r="28" spans="1:4" ht="12.75">
      <c r="A28">
        <f t="shared" si="0"/>
        <v>0.8999999999999999</v>
      </c>
      <c r="B28">
        <f t="shared" si="1"/>
        <v>1.1202253966061562</v>
      </c>
      <c r="C28">
        <f t="shared" si="3"/>
        <v>-1.2380990691195115</v>
      </c>
      <c r="D28">
        <f t="shared" si="2"/>
        <v>1.1202253966061562</v>
      </c>
    </row>
    <row r="29" spans="1:4" ht="12.75">
      <c r="A29">
        <f t="shared" si="0"/>
        <v>0.9999999999999999</v>
      </c>
      <c r="B29">
        <f t="shared" si="1"/>
        <v>1.0072839520780283</v>
      </c>
      <c r="C29">
        <f t="shared" si="3"/>
        <v>-1.1294144452812778</v>
      </c>
      <c r="D29">
        <f t="shared" si="2"/>
        <v>1.0072839520780283</v>
      </c>
    </row>
    <row r="31" ht="12.75">
      <c r="A31" t="s">
        <v>58</v>
      </c>
    </row>
    <row r="32" spans="1:2" ht="12.75">
      <c r="A32">
        <v>0</v>
      </c>
      <c r="B32">
        <v>2</v>
      </c>
    </row>
    <row r="33" spans="1:4" ht="12.75">
      <c r="A33">
        <f>0.05+A32</f>
        <v>0.05</v>
      </c>
      <c r="B33">
        <f aca="true" t="shared" si="4" ref="B33:B52">D33</f>
        <v>2</v>
      </c>
      <c r="C33">
        <f>-A32*B32^2</f>
        <v>0</v>
      </c>
      <c r="D33">
        <f aca="true" t="shared" si="5" ref="D33:D52">B32+(A33-A32)*C33</f>
        <v>2</v>
      </c>
    </row>
    <row r="34" spans="1:4" ht="12.75">
      <c r="A34">
        <f aca="true" t="shared" si="6" ref="A34:A52">0.05+A33</f>
        <v>0.1</v>
      </c>
      <c r="B34">
        <f t="shared" si="4"/>
        <v>1.99</v>
      </c>
      <c r="C34">
        <f aca="true" t="shared" si="7" ref="C34:C51">-A33*B33^2</f>
        <v>-0.2</v>
      </c>
      <c r="D34">
        <f t="shared" si="5"/>
        <v>1.99</v>
      </c>
    </row>
    <row r="35" spans="1:4" ht="12.75">
      <c r="A35">
        <f t="shared" si="6"/>
        <v>0.15000000000000002</v>
      </c>
      <c r="B35">
        <f t="shared" si="4"/>
        <v>1.9701994999999999</v>
      </c>
      <c r="C35">
        <f t="shared" si="7"/>
        <v>-0.39601000000000003</v>
      </c>
      <c r="D35">
        <f t="shared" si="5"/>
        <v>1.9701994999999999</v>
      </c>
    </row>
    <row r="36" spans="1:4" ht="12.75">
      <c r="A36">
        <f t="shared" si="6"/>
        <v>0.2</v>
      </c>
      <c r="B36">
        <f t="shared" si="4"/>
        <v>1.941086854476498</v>
      </c>
      <c r="C36">
        <f t="shared" si="7"/>
        <v>-0.5822529104700375</v>
      </c>
      <c r="D36">
        <f t="shared" si="5"/>
        <v>1.941086854476498</v>
      </c>
    </row>
    <row r="37" spans="1:4" ht="12.75">
      <c r="A37">
        <f t="shared" si="6"/>
        <v>0.25</v>
      </c>
      <c r="B37">
        <f t="shared" si="4"/>
        <v>1.9034086727102835</v>
      </c>
      <c r="C37">
        <f t="shared" si="7"/>
        <v>-0.7535636353242932</v>
      </c>
      <c r="D37">
        <f t="shared" si="5"/>
        <v>1.9034086727102835</v>
      </c>
    </row>
    <row r="38" spans="1:4" ht="12.75">
      <c r="A38">
        <f t="shared" si="6"/>
        <v>0.3</v>
      </c>
      <c r="B38">
        <f t="shared" si="4"/>
        <v>1.8581216155184244</v>
      </c>
      <c r="C38">
        <f t="shared" si="7"/>
        <v>-0.9057411438371807</v>
      </c>
      <c r="D38">
        <f t="shared" si="5"/>
        <v>1.8581216155184244</v>
      </c>
    </row>
    <row r="39" spans="1:4" ht="12.75">
      <c r="A39">
        <f t="shared" si="6"/>
        <v>0.35</v>
      </c>
      <c r="B39">
        <f t="shared" si="4"/>
        <v>1.8063323764475725</v>
      </c>
      <c r="C39">
        <f t="shared" si="7"/>
        <v>-1.0357847814170398</v>
      </c>
      <c r="D39">
        <f t="shared" si="5"/>
        <v>1.8063323764475725</v>
      </c>
    </row>
    <row r="40" spans="1:4" ht="12.75">
      <c r="A40">
        <f t="shared" si="6"/>
        <v>0.39999999999999997</v>
      </c>
      <c r="B40">
        <f t="shared" si="4"/>
        <v>1.7492327349990247</v>
      </c>
      <c r="C40">
        <f t="shared" si="7"/>
        <v>-1.141992828970957</v>
      </c>
      <c r="D40">
        <f t="shared" si="5"/>
        <v>1.7492327349990247</v>
      </c>
    </row>
    <row r="41" spans="1:4" ht="12.75">
      <c r="A41">
        <f t="shared" si="6"/>
        <v>0.44999999999999996</v>
      </c>
      <c r="B41">
        <f t="shared" si="4"/>
        <v>1.6880364317751813</v>
      </c>
      <c r="C41">
        <f t="shared" si="7"/>
        <v>-1.223926064476867</v>
      </c>
      <c r="D41">
        <f t="shared" si="5"/>
        <v>1.6880364317751813</v>
      </c>
    </row>
    <row r="42" spans="1:4" ht="12.75">
      <c r="A42">
        <f t="shared" si="6"/>
        <v>0.49999999999999994</v>
      </c>
      <c r="B42">
        <f t="shared" si="4"/>
        <v>1.6239234243876748</v>
      </c>
      <c r="C42">
        <f t="shared" si="7"/>
        <v>-1.2822601477501288</v>
      </c>
      <c r="D42">
        <f t="shared" si="5"/>
        <v>1.6239234243876748</v>
      </c>
    </row>
    <row r="43" spans="1:4" ht="12.75">
      <c r="A43">
        <f t="shared" si="6"/>
        <v>0.5499999999999999</v>
      </c>
      <c r="B43">
        <f t="shared" si="4"/>
        <v>1.5579952421808</v>
      </c>
      <c r="C43">
        <f t="shared" si="7"/>
        <v>-1.318563644137496</v>
      </c>
      <c r="D43">
        <f t="shared" si="5"/>
        <v>1.5579952421808</v>
      </c>
    </row>
    <row r="44" spans="1:4" ht="12.75">
      <c r="A44">
        <f t="shared" si="6"/>
        <v>0.6</v>
      </c>
      <c r="B44">
        <f t="shared" si="4"/>
        <v>1.4912431398777048</v>
      </c>
      <c r="C44">
        <f t="shared" si="7"/>
        <v>-1.3350420460619052</v>
      </c>
      <c r="D44">
        <f t="shared" si="5"/>
        <v>1.4912431398777048</v>
      </c>
    </row>
    <row r="45" spans="1:4" ht="12.75">
      <c r="A45">
        <f t="shared" si="6"/>
        <v>0.65</v>
      </c>
      <c r="B45">
        <f t="shared" si="4"/>
        <v>1.4245289568107353</v>
      </c>
      <c r="C45">
        <f t="shared" si="7"/>
        <v>-1.3342836613393896</v>
      </c>
      <c r="D45">
        <f t="shared" si="5"/>
        <v>1.4245289568107353</v>
      </c>
    </row>
    <row r="46" spans="1:4" ht="12.75">
      <c r="A46">
        <f t="shared" si="6"/>
        <v>0.7000000000000001</v>
      </c>
      <c r="B46">
        <f t="shared" si="4"/>
        <v>1.358577267474986</v>
      </c>
      <c r="C46">
        <f t="shared" si="7"/>
        <v>-1.3190337867149833</v>
      </c>
      <c r="D46">
        <f t="shared" si="5"/>
        <v>1.358577267474986</v>
      </c>
    </row>
    <row r="47" spans="1:4" ht="12.75">
      <c r="A47">
        <f t="shared" si="6"/>
        <v>0.7500000000000001</v>
      </c>
      <c r="B47">
        <f t="shared" si="4"/>
        <v>1.2939766407654931</v>
      </c>
      <c r="C47">
        <f t="shared" si="7"/>
        <v>-1.29201253418986</v>
      </c>
      <c r="D47">
        <f t="shared" si="5"/>
        <v>1.2939766407654931</v>
      </c>
    </row>
    <row r="48" spans="1:4" ht="12.75">
      <c r="A48">
        <f t="shared" si="6"/>
        <v>0.8000000000000002</v>
      </c>
      <c r="B48">
        <f t="shared" si="4"/>
        <v>1.23118755775874</v>
      </c>
      <c r="C48">
        <f t="shared" si="7"/>
        <v>-1.2557816601350626</v>
      </c>
      <c r="D48">
        <f t="shared" si="5"/>
        <v>1.23118755775874</v>
      </c>
    </row>
    <row r="49" spans="1:4" ht="12.75">
      <c r="A49">
        <f>0.05+A48</f>
        <v>0.8500000000000002</v>
      </c>
      <c r="B49">
        <f t="shared" si="4"/>
        <v>1.1705546456635425</v>
      </c>
      <c r="C49">
        <f t="shared" si="7"/>
        <v>-1.2126582419039447</v>
      </c>
      <c r="D49">
        <f t="shared" si="5"/>
        <v>1.1705546456635425</v>
      </c>
    </row>
    <row r="50" spans="1:4" ht="12.75">
      <c r="A50">
        <f t="shared" si="6"/>
        <v>0.9000000000000002</v>
      </c>
      <c r="B50">
        <f t="shared" si="4"/>
        <v>1.1123212230779511</v>
      </c>
      <c r="C50">
        <f t="shared" si="7"/>
        <v>-1.1646684517118266</v>
      </c>
      <c r="D50">
        <f t="shared" si="5"/>
        <v>1.1123212230779511</v>
      </c>
    </row>
    <row r="51" spans="1:4" ht="12.75">
      <c r="A51">
        <f>0.05+A50</f>
        <v>0.9500000000000003</v>
      </c>
      <c r="B51">
        <f t="shared" si="4"/>
        <v>1.0566445904290178</v>
      </c>
      <c r="C51">
        <f t="shared" si="7"/>
        <v>-1.1135326529786664</v>
      </c>
      <c r="D51">
        <f t="shared" si="5"/>
        <v>1.0566445904290178</v>
      </c>
    </row>
    <row r="52" spans="1:4" ht="12.75">
      <c r="A52">
        <f t="shared" si="6"/>
        <v>1.0000000000000002</v>
      </c>
      <c r="B52">
        <f t="shared" si="4"/>
        <v>1.0036109453810798</v>
      </c>
      <c r="C52">
        <f>-A51*B51^2</f>
        <v>-1.0606729009587617</v>
      </c>
      <c r="D52">
        <f t="shared" si="5"/>
        <v>1.0036109453810798</v>
      </c>
    </row>
  </sheetData>
  <sheetProtection/>
  <printOptions/>
  <pageMargins left="0.787401575" right="0.53" top="0.35" bottom="0.27" header="0.25" footer="0.21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G34" sqref="G34"/>
    </sheetView>
  </sheetViews>
  <sheetFormatPr defaultColWidth="11.421875" defaultRowHeight="12.75"/>
  <cols>
    <col min="5" max="7" width="13.8515625" style="0" customWidth="1"/>
    <col min="10" max="10" width="12.421875" style="0" bestFit="1" customWidth="1"/>
    <col min="11" max="11" width="13.00390625" style="0" bestFit="1" customWidth="1"/>
  </cols>
  <sheetData>
    <row r="1" spans="1:4" ht="14.25">
      <c r="A1" s="1" t="s">
        <v>90</v>
      </c>
      <c r="D1" s="1" t="s">
        <v>86</v>
      </c>
    </row>
    <row r="3" spans="1:7" ht="15">
      <c r="A3" s="1" t="s">
        <v>0</v>
      </c>
      <c r="B3" s="1" t="s">
        <v>3</v>
      </c>
      <c r="C3" s="1" t="s">
        <v>1</v>
      </c>
      <c r="D3" s="2" t="s">
        <v>8</v>
      </c>
      <c r="E3" s="2" t="s">
        <v>9</v>
      </c>
      <c r="F3" s="2"/>
      <c r="G3" s="2"/>
    </row>
    <row r="4" spans="1:11" ht="15.75">
      <c r="A4" t="s">
        <v>10</v>
      </c>
      <c r="B4" t="s">
        <v>2</v>
      </c>
      <c r="D4" t="s">
        <v>84</v>
      </c>
      <c r="E4" t="s">
        <v>80</v>
      </c>
      <c r="F4" t="s">
        <v>81</v>
      </c>
      <c r="G4" t="s">
        <v>82</v>
      </c>
      <c r="H4" s="1" t="s">
        <v>5</v>
      </c>
      <c r="I4" s="1" t="s">
        <v>6</v>
      </c>
      <c r="J4" t="s">
        <v>53</v>
      </c>
      <c r="K4" t="s">
        <v>54</v>
      </c>
    </row>
    <row r="5" spans="1:11" ht="12.75">
      <c r="A5">
        <v>0</v>
      </c>
      <c r="B5">
        <v>2</v>
      </c>
      <c r="D5">
        <f>1*(-A5*B5^2*A6*2)</f>
        <v>0</v>
      </c>
      <c r="E5">
        <f>1*(-A6*(B5+D5/2)^2*A6*2)</f>
        <v>-2</v>
      </c>
      <c r="F5">
        <f>1*(-A6*(B5+E5/2)^2*A6*2)</f>
        <v>-0.5</v>
      </c>
      <c r="G5">
        <f>1*(-A7*(B5+F5)^2)</f>
        <v>-2.25</v>
      </c>
      <c r="H5">
        <v>0.2</v>
      </c>
      <c r="I5">
        <f>C20</f>
        <v>1.0000144055261635</v>
      </c>
      <c r="J5">
        <f>ABS(I8-I5)/I8</f>
        <v>1.4405526163496774E-05</v>
      </c>
      <c r="K5">
        <f>I8-I5</f>
        <v>-1.4405526163496774E-05</v>
      </c>
    </row>
    <row r="6" spans="1:11" ht="12.75">
      <c r="A6">
        <f>0.5+A5</f>
        <v>0.5</v>
      </c>
      <c r="D6" s="1"/>
      <c r="H6">
        <v>0.5</v>
      </c>
      <c r="I6">
        <f>C12</f>
        <v>0.9994030457299117</v>
      </c>
      <c r="J6">
        <f>ABS(I8-I6)/I8</f>
        <v>0.0005969542700883235</v>
      </c>
      <c r="K6">
        <f>I8-I6</f>
        <v>0.0005969542700883235</v>
      </c>
    </row>
    <row r="7" spans="1:11" ht="12.75">
      <c r="A7">
        <f>0.5+A6</f>
        <v>1</v>
      </c>
      <c r="C7">
        <f>B5+1/6*(D5+2*E5+2*F5+G5)</f>
        <v>0.7916666666666667</v>
      </c>
      <c r="H7">
        <v>1</v>
      </c>
      <c r="I7">
        <f>C7</f>
        <v>0.7916666666666667</v>
      </c>
      <c r="J7">
        <f>ABS(I8-I7)/I8</f>
        <v>0.20833333333333326</v>
      </c>
      <c r="K7">
        <f>I8-I7</f>
        <v>0.20833333333333326</v>
      </c>
    </row>
    <row r="8" spans="8:9" ht="12.75">
      <c r="H8" t="s">
        <v>91</v>
      </c>
      <c r="I8">
        <v>1</v>
      </c>
    </row>
    <row r="9" spans="1:7" ht="15.75">
      <c r="A9" t="s">
        <v>11</v>
      </c>
      <c r="D9" t="s">
        <v>84</v>
      </c>
      <c r="E9" t="s">
        <v>80</v>
      </c>
      <c r="F9" t="s">
        <v>81</v>
      </c>
      <c r="G9" t="s">
        <v>82</v>
      </c>
    </row>
    <row r="10" spans="1:7" ht="12.75">
      <c r="A10">
        <v>0</v>
      </c>
      <c r="B10">
        <v>2</v>
      </c>
      <c r="D10">
        <f>-A10*B10^2*0.5</f>
        <v>0</v>
      </c>
      <c r="E10">
        <f>-(A10+0.5/2)*(B10+D10/2)^2*0.5</f>
        <v>-0.5</v>
      </c>
      <c r="F10">
        <f>-(A10+0.5/2)*(B10+E10/2)^2*0.5</f>
        <v>-0.3828125</v>
      </c>
      <c r="G10">
        <f>-(A10+0.5)*(B10+F10)^2*0.5</f>
        <v>-0.6538238525390625</v>
      </c>
    </row>
    <row r="11" spans="1:7" ht="12.75">
      <c r="A11">
        <f>0.5+A10</f>
        <v>0.5</v>
      </c>
      <c r="B11">
        <f>C11</f>
        <v>1.596758524576823</v>
      </c>
      <c r="C11">
        <f>B10+1/6*(D10+2*E10+2*F10+G10)</f>
        <v>1.596758524576823</v>
      </c>
      <c r="D11">
        <f>-A11*B11^2*0.5</f>
        <v>-0.6374094464521881</v>
      </c>
      <c r="E11">
        <f>-(A11+0.5/2)*(B11+D11/2)^2*0.5</f>
        <v>-0.6125330696801432</v>
      </c>
      <c r="F11">
        <f>-(A11+0.5/2)*(B11+E11/2)^2*0.5</f>
        <v>-0.6245135908405199</v>
      </c>
      <c r="G11">
        <f>-(A11+0.5)*(B11+F11)^2*0.5</f>
        <v>-0.47263010558795415</v>
      </c>
    </row>
    <row r="12" spans="1:3" ht="12.75">
      <c r="A12">
        <f>1</f>
        <v>1</v>
      </c>
      <c r="C12">
        <f>B11+1/6*(D11+2*E11+2*F11+G11)</f>
        <v>0.9994030457299117</v>
      </c>
    </row>
    <row r="14" spans="1:7" ht="15.75">
      <c r="A14" t="s">
        <v>89</v>
      </c>
      <c r="D14" t="s">
        <v>84</v>
      </c>
      <c r="E14" t="s">
        <v>80</v>
      </c>
      <c r="F14" t="s">
        <v>81</v>
      </c>
      <c r="G14" t="s">
        <v>82</v>
      </c>
    </row>
    <row r="15" spans="1:7" ht="12.75">
      <c r="A15">
        <v>0</v>
      </c>
      <c r="B15">
        <v>2</v>
      </c>
      <c r="D15">
        <f>-A15*B15^2*0.2</f>
        <v>0</v>
      </c>
      <c r="E15">
        <f>-(A15+0.2/2)*(B15+D15/2)^2*0.2</f>
        <v>-0.08000000000000002</v>
      </c>
      <c r="F15">
        <f>-(A15+0.2/2)*(B15+E15/2)^2*0.2</f>
        <v>-0.07683200000000001</v>
      </c>
      <c r="G15">
        <f>-(A15+0.2)*(B15+F15)^2*0.2</f>
        <v>-0.14794300624896</v>
      </c>
    </row>
    <row r="16" spans="1:7" ht="12.75">
      <c r="A16">
        <f>A15+0.2</f>
        <v>0.2</v>
      </c>
      <c r="B16">
        <f>C16</f>
        <v>1.9230654989585068</v>
      </c>
      <c r="C16">
        <f>B15+1/6*(D15+2*E15+2*F15+G15)</f>
        <v>1.9230654989585068</v>
      </c>
      <c r="D16">
        <f>-A16*B16^2*0.2</f>
        <v>-0.14792723653138123</v>
      </c>
      <c r="E16">
        <f>-(A16+0.2/2)*(B16+D16/2)^2*0.2</f>
        <v>-0.20515066591090259</v>
      </c>
      <c r="F16">
        <f>-(A16+0.2/2)*(B16+E16/2)^2*0.2</f>
        <v>-0.19885106667082997</v>
      </c>
      <c r="G16">
        <f>-(A16+0.2)*(B16+F16)^2*0.2</f>
        <v>-0.23783323268072923</v>
      </c>
    </row>
    <row r="17" spans="1:7" ht="12.75">
      <c r="A17">
        <f>A16+0.2</f>
        <v>0.4</v>
      </c>
      <c r="B17">
        <f>C17</f>
        <v>1.724104843229244</v>
      </c>
      <c r="C17">
        <f>B16+1/6*(D16+2*E16+2*F16+G16)</f>
        <v>1.724104843229244</v>
      </c>
      <c r="D17">
        <f>-A17*B17^2*0.2</f>
        <v>-0.23780300083572292</v>
      </c>
      <c r="E17">
        <f>-(A17+0.2/2)*(B17+D17/2)^2*0.2</f>
        <v>-0.2576677771772837</v>
      </c>
      <c r="F17">
        <f>-(A17+0.2/2)*(B17+E17/2)^2*0.2</f>
        <v>-0.2544889418719939</v>
      </c>
      <c r="G17">
        <f>-(A17+0.2)*(B17+F17)^2*0.2</f>
        <v>-0.25917250770265005</v>
      </c>
    </row>
    <row r="18" spans="1:7" ht="12.75">
      <c r="A18">
        <f>A17+0.2</f>
        <v>0.6000000000000001</v>
      </c>
      <c r="B18">
        <f>C18</f>
        <v>1.4705566854564227</v>
      </c>
      <c r="C18">
        <f>B17+1/6*(D17+2*E17+2*F17+G17)</f>
        <v>1.4705566854564227</v>
      </c>
      <c r="D18">
        <f>-A18*B18^2*0.2</f>
        <v>-0.25950443581686966</v>
      </c>
      <c r="E18">
        <f>-(A18+0.2/2)*(B18+D18/2)^2*0.2</f>
        <v>-0.25168592682753005</v>
      </c>
      <c r="F18">
        <f>-(A18+0.2/2)*(B18+E18/2)^2*0.2</f>
        <v>-0.25315569919497455</v>
      </c>
      <c r="G18">
        <f>-(A18+0.2)*(B18+F18)^2*0.2</f>
        <v>-0.23713042581605548</v>
      </c>
    </row>
    <row r="19" spans="1:7" ht="12.75">
      <c r="A19">
        <f>A18+0.2</f>
        <v>0.8</v>
      </c>
      <c r="B19">
        <f>C19</f>
        <v>1.2195036665101004</v>
      </c>
      <c r="C19">
        <f>B18+1/6*(D18+2*E18+2*F18+G18)</f>
        <v>1.2195036665101004</v>
      </c>
      <c r="D19">
        <f>-A19*B19^2*0.2</f>
        <v>-0.23795027082105255</v>
      </c>
      <c r="E19">
        <f>-(A19+0.2/2)*(B19+D19/2)^2*0.2</f>
        <v>-0.2180093485975536</v>
      </c>
      <c r="F19">
        <f>-(A19+0.2/2)*(B19+E19/2)^2*0.2</f>
        <v>-0.22197744210642575</v>
      </c>
      <c r="G19">
        <f>-(A19+0.2)*(B19+F19)^2*0.2</f>
        <v>-0.19901171367461007</v>
      </c>
    </row>
    <row r="20" spans="1:3" ht="12.75">
      <c r="A20">
        <f>A19+0.2</f>
        <v>1</v>
      </c>
      <c r="C20">
        <f>B19+1/6*(D19+2*E19+2*F19+G19)</f>
        <v>1.0000144055261635</v>
      </c>
    </row>
    <row r="24" spans="1:7" ht="12.75">
      <c r="A24" s="1" t="s">
        <v>59</v>
      </c>
      <c r="G24" s="1" t="s">
        <v>66</v>
      </c>
    </row>
    <row r="25" spans="3:6" ht="12.75">
      <c r="C25" t="s">
        <v>62</v>
      </c>
      <c r="D25" t="s">
        <v>12</v>
      </c>
      <c r="E25" t="s">
        <v>13</v>
      </c>
      <c r="F25" t="s">
        <v>64</v>
      </c>
    </row>
    <row r="26" spans="1:7" ht="12.75">
      <c r="A26" s="12" t="s">
        <v>60</v>
      </c>
      <c r="B26">
        <v>0</v>
      </c>
      <c r="C26">
        <v>2</v>
      </c>
      <c r="D26">
        <f>(B28)*(-B26*C26^2)</f>
        <v>0</v>
      </c>
      <c r="E26">
        <f>B28*(-(B26+B28/2)*(C26+D26/2)^2)</f>
        <v>-2</v>
      </c>
      <c r="F26">
        <f>C26+E26</f>
        <v>0</v>
      </c>
      <c r="G26">
        <f>ABS(F26-1)/1</f>
        <v>1</v>
      </c>
    </row>
    <row r="27" spans="1:3" ht="12.75">
      <c r="A27" s="12" t="s">
        <v>61</v>
      </c>
      <c r="B27">
        <v>1</v>
      </c>
      <c r="C27">
        <f>C26+E26</f>
        <v>0</v>
      </c>
    </row>
    <row r="28" spans="1:2" ht="12.75">
      <c r="A28" s="12" t="s">
        <v>63</v>
      </c>
      <c r="B28">
        <f>B27-B26</f>
        <v>1</v>
      </c>
    </row>
    <row r="30" spans="1:6" ht="12.75">
      <c r="A30" s="12" t="s">
        <v>60</v>
      </c>
      <c r="B30">
        <v>0</v>
      </c>
      <c r="C30">
        <v>2</v>
      </c>
      <c r="D30">
        <f>(B33)*(-B30*C30^2)</f>
        <v>0</v>
      </c>
      <c r="E30">
        <f>B33*(-(B30+B33/2)*(C30+D30/2)^2)</f>
        <v>-0.5</v>
      </c>
      <c r="F30">
        <f>C30+E30</f>
        <v>1.5</v>
      </c>
    </row>
    <row r="31" spans="1:7" ht="12.75">
      <c r="A31" s="12" t="s">
        <v>65</v>
      </c>
      <c r="B31">
        <v>0.5</v>
      </c>
      <c r="C31">
        <f>F30</f>
        <v>1.5</v>
      </c>
      <c r="D31">
        <f>(B33)*(-B31*C31^2)</f>
        <v>-0.5625</v>
      </c>
      <c r="E31">
        <f>B33*(-(B31+B33/2)*(C31+D31/2)^2)</f>
        <v>-0.5570068359375</v>
      </c>
      <c r="F31">
        <f>C31+E31</f>
        <v>0.9429931640625</v>
      </c>
      <c r="G31">
        <f>ABS(F31-1)/1</f>
        <v>0.0570068359375</v>
      </c>
    </row>
    <row r="32" spans="1:3" ht="12.75">
      <c r="A32" s="12" t="s">
        <v>61</v>
      </c>
      <c r="B32">
        <v>1</v>
      </c>
      <c r="C32">
        <f>C31+E31</f>
        <v>0.9429931640625</v>
      </c>
    </row>
    <row r="33" spans="1:2" ht="12.75">
      <c r="A33" s="12" t="s">
        <v>63</v>
      </c>
      <c r="B33">
        <v>0.5</v>
      </c>
    </row>
    <row r="37" spans="1:9" ht="12.75">
      <c r="A37" s="1"/>
      <c r="I37" s="1"/>
    </row>
    <row r="40" ht="12.75">
      <c r="A40" s="12"/>
    </row>
    <row r="41" ht="12.75">
      <c r="A41" s="12"/>
    </row>
    <row r="42" ht="12.75">
      <c r="A42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17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5.28125" style="0" customWidth="1"/>
    <col min="2" max="2" width="12.421875" style="0" bestFit="1" customWidth="1"/>
    <col min="4" max="4" width="12.421875" style="0" bestFit="1" customWidth="1"/>
    <col min="6" max="6" width="11.57421875" style="0" bestFit="1" customWidth="1"/>
  </cols>
  <sheetData>
    <row r="3" ht="15.75">
      <c r="A3" s="3" t="s">
        <v>35</v>
      </c>
    </row>
    <row r="4" spans="1:6" ht="12.75">
      <c r="A4" s="1" t="s">
        <v>18</v>
      </c>
      <c r="B4" s="1"/>
      <c r="C4" s="1"/>
      <c r="D4" s="1"/>
      <c r="E4" s="1"/>
      <c r="F4" s="1"/>
    </row>
    <row r="5" spans="1:6" ht="14.25">
      <c r="A5" s="1" t="s">
        <v>25</v>
      </c>
      <c r="B5" s="4" t="s">
        <v>26</v>
      </c>
      <c r="C5" s="1" t="s">
        <v>15</v>
      </c>
      <c r="D5" s="1"/>
      <c r="E5" s="1" t="s">
        <v>27</v>
      </c>
      <c r="F5" s="1"/>
    </row>
    <row r="6" spans="1:6" ht="12.75">
      <c r="A6" s="1"/>
      <c r="B6" s="4"/>
      <c r="C6" s="1"/>
      <c r="D6" s="1"/>
      <c r="E6" s="1"/>
      <c r="F6" s="1"/>
    </row>
    <row r="7" spans="1:7" ht="12.75">
      <c r="A7" s="1"/>
      <c r="B7" t="s">
        <v>38</v>
      </c>
      <c r="D7" t="s">
        <v>39</v>
      </c>
      <c r="F7" t="s">
        <v>40</v>
      </c>
      <c r="G7" t="s">
        <v>24</v>
      </c>
    </row>
    <row r="8" spans="1:7" ht="12.75">
      <c r="A8" s="1" t="s">
        <v>45</v>
      </c>
      <c r="B8" s="8">
        <f>B47</f>
        <v>7.008391326170468E-07</v>
      </c>
      <c r="C8" s="9"/>
      <c r="D8" s="9">
        <f>D77</f>
        <v>5.679306652558785E-05</v>
      </c>
      <c r="E8" s="9"/>
      <c r="F8" s="9">
        <f>F317</f>
        <v>0.0002739421976631699</v>
      </c>
      <c r="G8" s="9">
        <f>G317</f>
        <v>0.00037022941226010574</v>
      </c>
    </row>
    <row r="9" spans="1:6" ht="12.75">
      <c r="A9" s="1" t="s">
        <v>41</v>
      </c>
      <c r="B9" s="8">
        <f>ABS(B47-G317)/G317</f>
        <v>0.9981070138962254</v>
      </c>
      <c r="C9" s="9"/>
      <c r="D9" s="9">
        <f>ABS(D77-G317)/G317</f>
        <v>0.8466003384796243</v>
      </c>
      <c r="E9" s="9"/>
      <c r="F9" s="9">
        <f>ABS(F317-G317)/G317</f>
        <v>0.26007446034376375</v>
      </c>
    </row>
    <row r="10" spans="1:6" ht="12.75">
      <c r="A10" s="1" t="s">
        <v>42</v>
      </c>
      <c r="B10" s="8">
        <f>ABS(B47-G317)</f>
        <v>0.0003695285731274887</v>
      </c>
      <c r="C10" s="9"/>
      <c r="D10" s="9">
        <f>ABS(D77-G317)</f>
        <v>0.0003134363457345179</v>
      </c>
      <c r="E10" s="9"/>
      <c r="F10" s="9">
        <f>ABS(F317-G317)</f>
        <v>9.628721459693584E-05</v>
      </c>
    </row>
    <row r="11" spans="1:7" ht="12.75">
      <c r="A11" s="1" t="s">
        <v>46</v>
      </c>
      <c r="B11" s="8">
        <f>B32</f>
        <v>0.7847517361338322</v>
      </c>
      <c r="C11" s="9"/>
      <c r="D11" s="9">
        <f>D47</f>
        <v>0.8808109530172081</v>
      </c>
      <c r="E11" s="9"/>
      <c r="F11" s="9">
        <f>F167</f>
        <v>0.9555502028157489</v>
      </c>
      <c r="G11" s="9">
        <f>G167</f>
        <v>0.9739574020750466</v>
      </c>
    </row>
    <row r="12" spans="1:6" ht="12.75">
      <c r="A12" s="1" t="s">
        <v>43</v>
      </c>
      <c r="B12" s="8">
        <f>ABS(B32-G167)/G167</f>
        <v>0.1942648267142955</v>
      </c>
      <c r="C12" s="9"/>
      <c r="D12" s="9">
        <f>ABS(D47-G167)/G167</f>
        <v>0.09563708726827992</v>
      </c>
      <c r="E12" s="9"/>
      <c r="F12" s="9">
        <f>ABS(F167-G167)/G167</f>
        <v>0.018899388433293456</v>
      </c>
    </row>
    <row r="13" spans="1:6" ht="12.75">
      <c r="A13" s="1" t="s">
        <v>44</v>
      </c>
      <c r="B13" s="8">
        <f>ABS(B32-G167)</f>
        <v>0.18920566594121435</v>
      </c>
      <c r="C13" s="9"/>
      <c r="D13" s="9">
        <f>ABS(D47-G167)</f>
        <v>0.09314644905783842</v>
      </c>
      <c r="E13" s="9"/>
      <c r="F13" s="9">
        <f>ABS(F167-G167)</f>
        <v>0.01840719925929768</v>
      </c>
    </row>
    <row r="15" spans="1:7" ht="15">
      <c r="A15" s="1" t="s">
        <v>16</v>
      </c>
      <c r="B15" s="1" t="s">
        <v>28</v>
      </c>
      <c r="C15" s="1" t="s">
        <v>16</v>
      </c>
      <c r="D15" s="1" t="s">
        <v>29</v>
      </c>
      <c r="E15" s="1" t="s">
        <v>16</v>
      </c>
      <c r="F15" s="1" t="s">
        <v>30</v>
      </c>
      <c r="G15" s="5" t="s">
        <v>17</v>
      </c>
    </row>
    <row r="16" spans="2:7" ht="12.75">
      <c r="B16" t="s">
        <v>38</v>
      </c>
      <c r="D16" t="s">
        <v>39</v>
      </c>
      <c r="F16" t="s">
        <v>40</v>
      </c>
      <c r="G16" t="s">
        <v>24</v>
      </c>
    </row>
    <row r="17" spans="1:7" ht="12.75">
      <c r="A17">
        <v>0</v>
      </c>
      <c r="B17">
        <v>3</v>
      </c>
      <c r="C17">
        <v>0</v>
      </c>
      <c r="D17">
        <v>3</v>
      </c>
      <c r="E17">
        <v>0</v>
      </c>
      <c r="F17">
        <v>3</v>
      </c>
      <c r="G17">
        <f>3*EXP(-1/3*E17^3)</f>
        <v>3</v>
      </c>
    </row>
    <row r="18" spans="1:7" ht="12.75">
      <c r="A18">
        <f>A17+0.1</f>
        <v>0.1</v>
      </c>
      <c r="B18">
        <f>B17-A18^2*B17*0.1</f>
        <v>2.997</v>
      </c>
      <c r="C18">
        <f>C17+0.05</f>
        <v>0.05</v>
      </c>
      <c r="D18">
        <f>D17-C18^2*D17*0.05</f>
        <v>2.999625</v>
      </c>
      <c r="E18">
        <f>E17+0.01</f>
        <v>0.01</v>
      </c>
      <c r="F18">
        <f>F17-E18^2*F17*0.01</f>
        <v>2.999997</v>
      </c>
      <c r="G18">
        <f aca="true" t="shared" si="0" ref="G18:G81">3*EXP(-1/3*E18^3)</f>
        <v>2.999999000000167</v>
      </c>
    </row>
    <row r="19" spans="1:7" ht="12.75">
      <c r="A19">
        <f aca="true" t="shared" si="1" ref="A19:A26">A18+0.1</f>
        <v>0.2</v>
      </c>
      <c r="B19">
        <f aca="true" t="shared" si="2" ref="B19:B47">B18-A19^2*B18*0.1</f>
        <v>2.9850119999999998</v>
      </c>
      <c r="C19">
        <f aca="true" t="shared" si="3" ref="C19:C77">C18+0.05</f>
        <v>0.1</v>
      </c>
      <c r="D19">
        <f aca="true" t="shared" si="4" ref="D19:D77">D18-C19^2*D18*0.05</f>
        <v>2.9981251875</v>
      </c>
      <c r="E19">
        <f aca="true" t="shared" si="5" ref="E19:E82">E18+0.01</f>
        <v>0.02</v>
      </c>
      <c r="F19">
        <f aca="true" t="shared" si="6" ref="F19:F82">F18-E19^2*F18*0.01</f>
        <v>2.999985000012</v>
      </c>
      <c r="G19">
        <f t="shared" si="0"/>
        <v>2.999992000010667</v>
      </c>
    </row>
    <row r="20" spans="1:7" ht="12.75">
      <c r="A20">
        <f t="shared" si="1"/>
        <v>0.30000000000000004</v>
      </c>
      <c r="B20">
        <f t="shared" si="2"/>
        <v>2.958146892</v>
      </c>
      <c r="C20">
        <f t="shared" si="3"/>
        <v>0.15000000000000002</v>
      </c>
      <c r="D20">
        <f t="shared" si="4"/>
        <v>2.9947522966640623</v>
      </c>
      <c r="E20">
        <f t="shared" si="5"/>
        <v>0.03</v>
      </c>
      <c r="F20">
        <f t="shared" si="6"/>
        <v>2.9999580001469996</v>
      </c>
      <c r="G20">
        <f t="shared" si="0"/>
        <v>2.9999730001215</v>
      </c>
    </row>
    <row r="21" spans="1:7" ht="12.75">
      <c r="A21">
        <f t="shared" si="1"/>
        <v>0.4</v>
      </c>
      <c r="B21">
        <f t="shared" si="2"/>
        <v>2.910816541728</v>
      </c>
      <c r="C21">
        <f t="shared" si="3"/>
        <v>0.2</v>
      </c>
      <c r="D21">
        <f t="shared" si="4"/>
        <v>2.9887627920707343</v>
      </c>
      <c r="E21">
        <f t="shared" si="5"/>
        <v>0.04</v>
      </c>
      <c r="F21">
        <f t="shared" si="6"/>
        <v>2.999910000818997</v>
      </c>
      <c r="G21">
        <f t="shared" si="0"/>
        <v>2.999936000682662</v>
      </c>
    </row>
    <row r="22" spans="1:7" ht="12.75">
      <c r="A22">
        <f t="shared" si="1"/>
        <v>0.5</v>
      </c>
      <c r="B22">
        <f t="shared" si="2"/>
        <v>2.8380461281848</v>
      </c>
      <c r="C22">
        <f t="shared" si="3"/>
        <v>0.25</v>
      </c>
      <c r="D22">
        <f t="shared" si="4"/>
        <v>2.979422908345513</v>
      </c>
      <c r="E22">
        <f t="shared" si="5"/>
        <v>0.05</v>
      </c>
      <c r="F22">
        <f t="shared" si="6"/>
        <v>2.9998350030689767</v>
      </c>
      <c r="G22">
        <f t="shared" si="0"/>
        <v>2.9998750026041305</v>
      </c>
    </row>
    <row r="23" spans="1:7" ht="12.75">
      <c r="A23">
        <f t="shared" si="1"/>
        <v>0.6</v>
      </c>
      <c r="B23">
        <f t="shared" si="2"/>
        <v>2.7358764675701472</v>
      </c>
      <c r="C23">
        <f t="shared" si="3"/>
        <v>0.3</v>
      </c>
      <c r="D23">
        <f t="shared" si="4"/>
        <v>2.966015505257958</v>
      </c>
      <c r="E23">
        <f t="shared" si="5"/>
        <v>0.060000000000000005</v>
      </c>
      <c r="F23">
        <f t="shared" si="6"/>
        <v>2.999727009008866</v>
      </c>
      <c r="G23">
        <f t="shared" si="0"/>
        <v>2.9997840077758133</v>
      </c>
    </row>
    <row r="24" spans="1:7" ht="12.75">
      <c r="A24">
        <f t="shared" si="1"/>
        <v>0.7</v>
      </c>
      <c r="B24">
        <f t="shared" si="2"/>
        <v>2.60181852065921</v>
      </c>
      <c r="C24">
        <f t="shared" si="3"/>
        <v>0.35</v>
      </c>
      <c r="D24">
        <f t="shared" si="4"/>
        <v>2.9478486602882534</v>
      </c>
      <c r="E24">
        <f t="shared" si="5"/>
        <v>0.07</v>
      </c>
      <c r="F24">
        <f t="shared" si="6"/>
        <v>2.9995800223854245</v>
      </c>
      <c r="G24">
        <f t="shared" si="0"/>
        <v>2.9996570196074193</v>
      </c>
    </row>
    <row r="25" spans="1:7" ht="12.75">
      <c r="A25">
        <f>A24+0.1</f>
        <v>0.7999999999999999</v>
      </c>
      <c r="B25">
        <f t="shared" si="2"/>
        <v>2.435302135337021</v>
      </c>
      <c r="C25">
        <f t="shared" si="3"/>
        <v>0.39999999999999997</v>
      </c>
      <c r="D25">
        <f t="shared" si="4"/>
        <v>2.9242658710059475</v>
      </c>
      <c r="E25">
        <f t="shared" si="5"/>
        <v>0.08</v>
      </c>
      <c r="F25">
        <f t="shared" si="6"/>
        <v>2.9993880492639917</v>
      </c>
      <c r="G25">
        <f t="shared" si="0"/>
        <v>2.999488043688181</v>
      </c>
    </row>
    <row r="26" spans="1:7" ht="12.75">
      <c r="A26">
        <f t="shared" si="1"/>
        <v>0.8999999999999999</v>
      </c>
      <c r="B26">
        <f t="shared" si="2"/>
        <v>2.2380426623747223</v>
      </c>
      <c r="C26">
        <f t="shared" si="3"/>
        <v>0.44999999999999996</v>
      </c>
      <c r="D26">
        <f t="shared" si="4"/>
        <v>2.8946576790620124</v>
      </c>
      <c r="E26">
        <f t="shared" si="5"/>
        <v>0.09</v>
      </c>
      <c r="F26">
        <f t="shared" si="6"/>
        <v>2.999145098832001</v>
      </c>
      <c r="G26">
        <f t="shared" si="0"/>
        <v>2.999271088566326</v>
      </c>
    </row>
    <row r="27" spans="1:7" ht="12.75">
      <c r="A27">
        <f>A26+0.1</f>
        <v>0.9999999999999999</v>
      </c>
      <c r="B27">
        <f t="shared" si="2"/>
        <v>2.01423839613725</v>
      </c>
      <c r="C27">
        <f t="shared" si="3"/>
        <v>0.49999999999999994</v>
      </c>
      <c r="D27">
        <f t="shared" si="4"/>
        <v>2.8584744580737373</v>
      </c>
      <c r="E27">
        <f t="shared" si="5"/>
        <v>0.09999999999999999</v>
      </c>
      <c r="F27">
        <f t="shared" si="6"/>
        <v>2.998845184322118</v>
      </c>
      <c r="G27">
        <f t="shared" si="0"/>
        <v>2.9990001666481496</v>
      </c>
    </row>
    <row r="28" spans="1:7" ht="12.75">
      <c r="A28">
        <f aca="true" t="shared" si="7" ref="A28:A47">A27+0.1</f>
        <v>1.0999999999999999</v>
      </c>
      <c r="B28">
        <f t="shared" si="2"/>
        <v>1.7705155502046426</v>
      </c>
      <c r="C28">
        <f t="shared" si="3"/>
        <v>0.5499999999999999</v>
      </c>
      <c r="D28">
        <f t="shared" si="4"/>
        <v>2.815240031895372</v>
      </c>
      <c r="E28">
        <f t="shared" si="5"/>
        <v>0.10999999999999999</v>
      </c>
      <c r="F28">
        <f t="shared" si="6"/>
        <v>2.998482324054815</v>
      </c>
      <c r="G28">
        <f t="shared" si="0"/>
        <v>2.998669295216506</v>
      </c>
    </row>
    <row r="29" spans="1:7" ht="12.75">
      <c r="A29">
        <f t="shared" si="7"/>
        <v>1.2</v>
      </c>
      <c r="B29">
        <f t="shared" si="2"/>
        <v>1.515561310975174</v>
      </c>
      <c r="C29">
        <f t="shared" si="3"/>
        <v>0.6</v>
      </c>
      <c r="D29">
        <f t="shared" si="4"/>
        <v>2.7645657113212554</v>
      </c>
      <c r="E29">
        <f t="shared" si="5"/>
        <v>0.11999999999999998</v>
      </c>
      <c r="F29">
        <f t="shared" si="6"/>
        <v>2.998050542600151</v>
      </c>
      <c r="G29">
        <f t="shared" si="0"/>
        <v>2.9982724975684625</v>
      </c>
    </row>
    <row r="30" spans="1:7" ht="12.75">
      <c r="A30">
        <f t="shared" si="7"/>
        <v>1.3</v>
      </c>
      <c r="B30">
        <f t="shared" si="2"/>
        <v>1.2594314494203696</v>
      </c>
      <c r="C30">
        <f t="shared" si="3"/>
        <v>0.65</v>
      </c>
      <c r="D30">
        <f t="shared" si="4"/>
        <v>2.7061642606695937</v>
      </c>
      <c r="E30">
        <f t="shared" si="5"/>
        <v>0.12999999999999998</v>
      </c>
      <c r="F30">
        <f t="shared" si="6"/>
        <v>2.9975438720584515</v>
      </c>
      <c r="G30">
        <f t="shared" si="0"/>
        <v>2.997803804271823</v>
      </c>
    </row>
    <row r="31" spans="1:7" ht="12.75">
      <c r="A31">
        <f t="shared" si="7"/>
        <v>1.4000000000000001</v>
      </c>
      <c r="B31">
        <f t="shared" si="2"/>
        <v>1.0125828853339771</v>
      </c>
      <c r="C31">
        <f t="shared" si="3"/>
        <v>0.7000000000000001</v>
      </c>
      <c r="D31">
        <f t="shared" si="4"/>
        <v>2.6398632362831886</v>
      </c>
      <c r="E31">
        <f t="shared" si="5"/>
        <v>0.13999999999999999</v>
      </c>
      <c r="F31">
        <f t="shared" si="6"/>
        <v>2.9969563534595283</v>
      </c>
      <c r="G31">
        <f t="shared" si="0"/>
        <v>2.997257254540142</v>
      </c>
    </row>
    <row r="32" spans="1:7" ht="12.75">
      <c r="A32">
        <f t="shared" si="7"/>
        <v>1.5000000000000002</v>
      </c>
      <c r="B32">
        <f t="shared" si="2"/>
        <v>0.7847517361338322</v>
      </c>
      <c r="C32">
        <f t="shared" si="3"/>
        <v>0.7500000000000001</v>
      </c>
      <c r="D32">
        <f t="shared" si="4"/>
        <v>2.565617082762724</v>
      </c>
      <c r="E32">
        <f t="shared" si="5"/>
        <v>0.15</v>
      </c>
      <c r="F32">
        <f t="shared" si="6"/>
        <v>2.99628203828</v>
      </c>
      <c r="G32">
        <f t="shared" si="0"/>
        <v>2.996626897725786</v>
      </c>
    </row>
    <row r="33" spans="1:7" ht="12.75">
      <c r="A33">
        <f t="shared" si="7"/>
        <v>1.6000000000000003</v>
      </c>
      <c r="B33">
        <f t="shared" si="2"/>
        <v>0.5838552916835711</v>
      </c>
      <c r="C33">
        <f>C32+0.05</f>
        <v>0.8000000000000002</v>
      </c>
      <c r="D33">
        <f t="shared" si="4"/>
        <v>2.483517336114317</v>
      </c>
      <c r="E33">
        <f t="shared" si="5"/>
        <v>0.16</v>
      </c>
      <c r="F33">
        <f t="shared" si="6"/>
        <v>2.9955149900782003</v>
      </c>
      <c r="G33">
        <f t="shared" si="0"/>
        <v>2.995906794930518</v>
      </c>
    </row>
    <row r="34" spans="1:7" ht="12.75">
      <c r="A34">
        <f t="shared" si="7"/>
        <v>1.7000000000000004</v>
      </c>
      <c r="B34">
        <f t="shared" si="2"/>
        <v>0.415121112387019</v>
      </c>
      <c r="C34">
        <f t="shared" si="3"/>
        <v>0.8500000000000002</v>
      </c>
      <c r="D34">
        <f t="shared" si="4"/>
        <v>2.393800272347187</v>
      </c>
      <c r="E34">
        <f t="shared" si="5"/>
        <v>0.17</v>
      </c>
      <c r="F34">
        <f t="shared" si="6"/>
        <v>2.9946492862460676</v>
      </c>
      <c r="G34">
        <f t="shared" si="0"/>
        <v>2.9950910207329935</v>
      </c>
    </row>
    <row r="35" spans="1:7" ht="12.75">
      <c r="A35">
        <f t="shared" si="7"/>
        <v>1.8000000000000005</v>
      </c>
      <c r="B35">
        <f t="shared" si="2"/>
        <v>0.28062187197362476</v>
      </c>
      <c r="C35">
        <f t="shared" si="3"/>
        <v>0.9000000000000002</v>
      </c>
      <c r="D35">
        <f t="shared" si="4"/>
        <v>2.296851361317126</v>
      </c>
      <c r="E35">
        <f t="shared" si="5"/>
        <v>0.18000000000000002</v>
      </c>
      <c r="F35">
        <f t="shared" si="6"/>
        <v>2.993679019877324</v>
      </c>
      <c r="G35">
        <f t="shared" si="0"/>
        <v>2.994173665032464</v>
      </c>
    </row>
    <row r="36" spans="1:7" ht="12.75">
      <c r="A36">
        <f t="shared" si="7"/>
        <v>1.9000000000000006</v>
      </c>
      <c r="B36">
        <f t="shared" si="2"/>
        <v>0.17931737619114616</v>
      </c>
      <c r="C36">
        <f>C35+0.05</f>
        <v>0.9500000000000003</v>
      </c>
      <c r="D36">
        <f t="shared" si="4"/>
        <v>2.193205943637691</v>
      </c>
      <c r="E36">
        <f t="shared" si="5"/>
        <v>0.19000000000000003</v>
      </c>
      <c r="F36">
        <f t="shared" si="6"/>
        <v>2.992598301751148</v>
      </c>
      <c r="G36">
        <f t="shared" si="0"/>
        <v>2.9931488350078825</v>
      </c>
    </row>
    <row r="37" spans="1:7" ht="12.75">
      <c r="A37">
        <f t="shared" si="7"/>
        <v>2.0000000000000004</v>
      </c>
      <c r="B37">
        <f t="shared" si="2"/>
        <v>0.10759042571468766</v>
      </c>
      <c r="C37">
        <f t="shared" si="3"/>
        <v>1.0000000000000002</v>
      </c>
      <c r="D37">
        <f t="shared" si="4"/>
        <v>2.083545646455806</v>
      </c>
      <c r="E37">
        <f t="shared" si="5"/>
        <v>0.20000000000000004</v>
      </c>
      <c r="F37">
        <f t="shared" si="6"/>
        <v>2.991401262430448</v>
      </c>
      <c r="G37">
        <f t="shared" si="0"/>
        <v>2.9920106571915026</v>
      </c>
    </row>
    <row r="38" spans="1:7" ht="12.75">
      <c r="A38">
        <f t="shared" si="7"/>
        <v>2.1000000000000005</v>
      </c>
      <c r="B38">
        <f t="shared" si="2"/>
        <v>0.06014304797451038</v>
      </c>
      <c r="C38">
        <f t="shared" si="3"/>
        <v>1.0500000000000003</v>
      </c>
      <c r="D38">
        <f t="shared" si="4"/>
        <v>1.9686901926949298</v>
      </c>
      <c r="E38">
        <f t="shared" si="5"/>
        <v>0.21000000000000005</v>
      </c>
      <c r="F38">
        <f t="shared" si="6"/>
        <v>2.990082054473716</v>
      </c>
      <c r="G38">
        <f t="shared" si="0"/>
        <v>2.990753279655955</v>
      </c>
    </row>
    <row r="39" spans="1:7" ht="12.75">
      <c r="A39">
        <f t="shared" si="7"/>
        <v>2.2000000000000006</v>
      </c>
      <c r="B39">
        <f t="shared" si="2"/>
        <v>0.031033812754847342</v>
      </c>
      <c r="C39">
        <f t="shared" si="3"/>
        <v>1.1000000000000003</v>
      </c>
      <c r="D39">
        <f t="shared" si="4"/>
        <v>1.8495844360368865</v>
      </c>
      <c r="E39">
        <f t="shared" si="5"/>
        <v>0.22000000000000006</v>
      </c>
      <c r="F39">
        <f t="shared" si="6"/>
        <v>2.9886348547593506</v>
      </c>
      <c r="G39">
        <f t="shared" si="0"/>
        <v>2.989370874313653</v>
      </c>
    </row>
    <row r="40" spans="1:7" ht="12.75">
      <c r="A40">
        <f t="shared" si="7"/>
        <v>2.3000000000000007</v>
      </c>
      <c r="B40">
        <f t="shared" si="2"/>
        <v>0.014616925807533085</v>
      </c>
      <c r="C40">
        <f t="shared" si="3"/>
        <v>1.1500000000000004</v>
      </c>
      <c r="D40">
        <f t="shared" si="4"/>
        <v>1.7272806652039474</v>
      </c>
      <c r="E40">
        <f t="shared" si="5"/>
        <v>0.23000000000000007</v>
      </c>
      <c r="F40">
        <f t="shared" si="6"/>
        <v>2.987053866921183</v>
      </c>
      <c r="G40">
        <f t="shared" si="0"/>
        <v>2.987857639327279</v>
      </c>
    </row>
    <row r="41" spans="1:7" ht="12.75">
      <c r="A41">
        <f t="shared" si="7"/>
        <v>2.400000000000001</v>
      </c>
      <c r="B41">
        <f t="shared" si="2"/>
        <v>0.006197576542394022</v>
      </c>
      <c r="C41">
        <f t="shared" si="3"/>
        <v>1.2000000000000004</v>
      </c>
      <c r="D41">
        <f t="shared" si="4"/>
        <v>1.6029164573092631</v>
      </c>
      <c r="E41">
        <f t="shared" si="5"/>
        <v>0.24000000000000007</v>
      </c>
      <c r="F41">
        <f t="shared" si="6"/>
        <v>2.985333323893836</v>
      </c>
      <c r="G41">
        <f t="shared" si="0"/>
        <v>2.986207801629945</v>
      </c>
    </row>
    <row r="42" spans="1:7" ht="12.75">
      <c r="A42">
        <f t="shared" si="7"/>
        <v>2.500000000000001</v>
      </c>
      <c r="B42">
        <f t="shared" si="2"/>
        <v>0.002324091203397755</v>
      </c>
      <c r="C42">
        <f t="shared" si="3"/>
        <v>1.2500000000000004</v>
      </c>
      <c r="D42">
        <f t="shared" si="4"/>
        <v>1.477688609081977</v>
      </c>
      <c r="E42">
        <f t="shared" si="5"/>
        <v>0.25000000000000006</v>
      </c>
      <c r="F42">
        <f t="shared" si="6"/>
        <v>2.9834674905664023</v>
      </c>
      <c r="G42">
        <f t="shared" si="0"/>
        <v>2.9844156195535114</v>
      </c>
    </row>
    <row r="43" spans="1:7" ht="12.75">
      <c r="A43">
        <f t="shared" si="7"/>
        <v>2.600000000000001</v>
      </c>
      <c r="B43">
        <f t="shared" si="2"/>
        <v>0.0007530055499008715</v>
      </c>
      <c r="C43">
        <f t="shared" si="3"/>
        <v>1.3000000000000005</v>
      </c>
      <c r="D43">
        <f t="shared" si="4"/>
        <v>1.35282392161455</v>
      </c>
      <c r="E43">
        <f t="shared" si="5"/>
        <v>0.26000000000000006</v>
      </c>
      <c r="F43">
        <f t="shared" si="6"/>
        <v>2.9814506665427793</v>
      </c>
      <c r="G43">
        <f t="shared" si="0"/>
        <v>2.9824753855633968</v>
      </c>
    </row>
    <row r="44" spans="1:7" ht="12.75">
      <c r="A44">
        <f t="shared" si="7"/>
        <v>2.700000000000001</v>
      </c>
      <c r="B44">
        <f t="shared" si="2"/>
        <v>0.00020406450402313573</v>
      </c>
      <c r="C44">
        <f t="shared" si="3"/>
        <v>1.3500000000000005</v>
      </c>
      <c r="D44">
        <f t="shared" si="4"/>
        <v>1.229547841757424</v>
      </c>
      <c r="E44">
        <f t="shared" si="5"/>
        <v>0.2700000000000001</v>
      </c>
      <c r="F44">
        <f t="shared" si="6"/>
        <v>2.9792771890068694</v>
      </c>
      <c r="G44">
        <f t="shared" si="0"/>
        <v>2.9803814290980557</v>
      </c>
    </row>
    <row r="45" spans="1:7" ht="12.75">
      <c r="A45">
        <f t="shared" si="7"/>
        <v>2.800000000000001</v>
      </c>
      <c r="B45">
        <f t="shared" si="2"/>
        <v>4.40779328689972E-05</v>
      </c>
      <c r="C45">
        <f t="shared" si="3"/>
        <v>1.4000000000000006</v>
      </c>
      <c r="D45">
        <f t="shared" si="4"/>
        <v>1.1090521532651962</v>
      </c>
      <c r="E45">
        <f t="shared" si="5"/>
        <v>0.2800000000000001</v>
      </c>
      <c r="F45">
        <f t="shared" si="6"/>
        <v>2.976941435690688</v>
      </c>
      <c r="G45">
        <f t="shared" si="0"/>
        <v>2.978128119511172</v>
      </c>
    </row>
    <row r="46" spans="1:7" ht="12.75">
      <c r="A46">
        <f t="shared" si="7"/>
        <v>2.9000000000000012</v>
      </c>
      <c r="B46">
        <f t="shared" si="2"/>
        <v>7.008391326170522E-06</v>
      </c>
      <c r="C46">
        <f t="shared" si="3"/>
        <v>1.4500000000000006</v>
      </c>
      <c r="D46">
        <f t="shared" si="4"/>
        <v>0.9924630456531924</v>
      </c>
      <c r="E46">
        <f t="shared" si="5"/>
        <v>0.2900000000000001</v>
      </c>
      <c r="F46">
        <f t="shared" si="6"/>
        <v>2.974437827943272</v>
      </c>
      <c r="G46">
        <f t="shared" si="0"/>
        <v>2.9757098691144392</v>
      </c>
    </row>
    <row r="47" spans="1:7" ht="12.75">
      <c r="A47">
        <f t="shared" si="7"/>
        <v>3.0000000000000013</v>
      </c>
      <c r="B47">
        <f t="shared" si="2"/>
        <v>7.008391326170468E-07</v>
      </c>
      <c r="C47">
        <f t="shared" si="3"/>
        <v>1.5000000000000007</v>
      </c>
      <c r="D47">
        <f t="shared" si="4"/>
        <v>0.8808109530172081</v>
      </c>
      <c r="E47">
        <f t="shared" si="5"/>
        <v>0.3000000000000001</v>
      </c>
      <c r="F47">
        <f>F46-E47^2*F46*0.01</f>
        <v>2.971760833898123</v>
      </c>
      <c r="G47">
        <f t="shared" si="0"/>
        <v>2.973121136318651</v>
      </c>
    </row>
    <row r="48" spans="3:7" ht="12.75">
      <c r="C48">
        <f t="shared" si="3"/>
        <v>1.5500000000000007</v>
      </c>
      <c r="D48">
        <f t="shared" si="4"/>
        <v>0.7750035372860159</v>
      </c>
      <c r="E48">
        <f t="shared" si="5"/>
        <v>0.3100000000000001</v>
      </c>
      <c r="F48">
        <f t="shared" si="6"/>
        <v>2.9689049717367473</v>
      </c>
      <c r="G48">
        <f t="shared" si="0"/>
        <v>2.9703564288706525</v>
      </c>
    </row>
    <row r="49" spans="3:7" ht="12.75">
      <c r="C49">
        <f t="shared" si="3"/>
        <v>1.6000000000000008</v>
      </c>
      <c r="D49">
        <f t="shared" si="4"/>
        <v>0.6758030845134058</v>
      </c>
      <c r="E49">
        <f t="shared" si="5"/>
        <v>0.3200000000000001</v>
      </c>
      <c r="F49">
        <f t="shared" si="6"/>
        <v>2.965864813045689</v>
      </c>
      <c r="G49">
        <f t="shared" si="0"/>
        <v>2.9674103071835405</v>
      </c>
    </row>
    <row r="50" spans="3:7" ht="12.75">
      <c r="C50">
        <f t="shared" si="3"/>
        <v>1.6500000000000008</v>
      </c>
      <c r="D50">
        <f t="shared" si="4"/>
        <v>0.5838093896340183</v>
      </c>
      <c r="E50">
        <f t="shared" si="5"/>
        <v>0.3300000000000001</v>
      </c>
      <c r="F50">
        <f t="shared" si="6"/>
        <v>2.9626349862642822</v>
      </c>
      <c r="G50">
        <f t="shared" si="0"/>
        <v>2.964277387757316</v>
      </c>
    </row>
    <row r="51" spans="3:7" ht="12.75">
      <c r="C51">
        <f t="shared" si="3"/>
        <v>1.7000000000000008</v>
      </c>
      <c r="D51">
        <f t="shared" si="4"/>
        <v>0.49944893283190256</v>
      </c>
      <c r="E51">
        <f t="shared" si="5"/>
        <v>0.34000000000000014</v>
      </c>
      <c r="F51">
        <f t="shared" si="6"/>
        <v>2.9592101802201607</v>
      </c>
      <c r="G51">
        <f t="shared" si="0"/>
        <v>2.960952346687031</v>
      </c>
    </row>
    <row r="52" spans="3:7" ht="12.75">
      <c r="C52">
        <f t="shared" si="3"/>
        <v>1.7500000000000009</v>
      </c>
      <c r="D52">
        <f t="shared" si="4"/>
        <v>0.4229708149920174</v>
      </c>
      <c r="E52">
        <f t="shared" si="5"/>
        <v>0.35000000000000014</v>
      </c>
      <c r="F52">
        <f t="shared" si="6"/>
        <v>2.955585147749391</v>
      </c>
      <c r="G52">
        <f t="shared" si="0"/>
        <v>2.9574299232552783</v>
      </c>
    </row>
    <row r="53" spans="3:7" ht="12.75">
      <c r="C53">
        <f t="shared" si="3"/>
        <v>1.800000000000001</v>
      </c>
      <c r="D53">
        <f t="shared" si="4"/>
        <v>0.3544495429633105</v>
      </c>
      <c r="E53">
        <f t="shared" si="5"/>
        <v>0.36000000000000015</v>
      </c>
      <c r="F53">
        <f t="shared" si="6"/>
        <v>2.9517547093979077</v>
      </c>
      <c r="G53">
        <f t="shared" si="0"/>
        <v>2.9537049236056934</v>
      </c>
    </row>
    <row r="54" spans="3:7" ht="12.75">
      <c r="C54">
        <f t="shared" si="3"/>
        <v>1.850000000000001</v>
      </c>
      <c r="D54">
        <f t="shared" si="4"/>
        <v>0.2937943649237139</v>
      </c>
      <c r="E54">
        <f t="shared" si="5"/>
        <v>0.37000000000000016</v>
      </c>
      <c r="F54">
        <f t="shared" si="6"/>
        <v>2.947713757200742</v>
      </c>
      <c r="G54">
        <f t="shared" si="0"/>
        <v>2.949772224493949</v>
      </c>
    </row>
    <row r="55" spans="3:7" ht="12.75">
      <c r="C55">
        <f t="shared" si="3"/>
        <v>1.900000000000001</v>
      </c>
      <c r="D55">
        <f t="shared" si="4"/>
        <v>0.2407644820549835</v>
      </c>
      <c r="E55">
        <f t="shared" si="5"/>
        <v>0.38000000000000017</v>
      </c>
      <c r="F55">
        <f t="shared" si="6"/>
        <v>2.9434572585353442</v>
      </c>
      <c r="G55">
        <f t="shared" si="0"/>
        <v>2.9456267771125493</v>
      </c>
    </row>
    <row r="56" spans="3:7" ht="12.75">
      <c r="C56">
        <f t="shared" si="3"/>
        <v>1.950000000000001</v>
      </c>
      <c r="D56">
        <f t="shared" si="4"/>
        <v>0.19498913490427972</v>
      </c>
      <c r="E56">
        <f t="shared" si="5"/>
        <v>0.3900000000000002</v>
      </c>
      <c r="F56">
        <f t="shared" si="6"/>
        <v>2.938980260045112</v>
      </c>
      <c r="G56">
        <f t="shared" si="0"/>
        <v>2.941263610985507</v>
      </c>
    </row>
    <row r="57" spans="3:7" ht="12.75">
      <c r="C57">
        <f t="shared" si="3"/>
        <v>2.000000000000001</v>
      </c>
      <c r="D57">
        <f t="shared" si="4"/>
        <v>0.15599130792342375</v>
      </c>
      <c r="E57">
        <f t="shared" si="5"/>
        <v>0.4000000000000002</v>
      </c>
      <c r="F57">
        <f t="shared" si="6"/>
        <v>2.9342778916290397</v>
      </c>
      <c r="G57">
        <f t="shared" si="0"/>
        <v>2.936677837928838</v>
      </c>
    </row>
    <row r="58" spans="3:7" ht="12.75">
      <c r="C58">
        <f t="shared" si="3"/>
        <v>2.0500000000000007</v>
      </c>
      <c r="D58">
        <f t="shared" si="4"/>
        <v>0.12321363434601432</v>
      </c>
      <c r="E58">
        <f t="shared" si="5"/>
        <v>0.4100000000000002</v>
      </c>
      <c r="F58">
        <f t="shared" si="6"/>
        <v>2.9293453704932113</v>
      </c>
      <c r="G58">
        <f t="shared" si="0"/>
        <v>2.931864656072574</v>
      </c>
    </row>
    <row r="59" spans="3:7" ht="12.75">
      <c r="C59">
        <f t="shared" si="3"/>
        <v>2.1000000000000005</v>
      </c>
      <c r="D59">
        <f t="shared" si="4"/>
        <v>0.09604502797271815</v>
      </c>
      <c r="E59">
        <f t="shared" si="5"/>
        <v>0.4200000000000002</v>
      </c>
      <c r="F59">
        <f t="shared" si="6"/>
        <v>2.924178005259661</v>
      </c>
      <c r="G59">
        <f t="shared" si="0"/>
        <v>2.9268193539398304</v>
      </c>
    </row>
    <row r="60" spans="3:7" ht="12.75">
      <c r="C60">
        <f t="shared" si="3"/>
        <v>2.1500000000000004</v>
      </c>
      <c r="D60">
        <f t="shared" si="4"/>
        <v>0.07384662088252365</v>
      </c>
      <c r="E60">
        <f t="shared" si="5"/>
        <v>0.4300000000000002</v>
      </c>
      <c r="F60">
        <f t="shared" si="6"/>
        <v>2.918771200127936</v>
      </c>
      <c r="G60">
        <f t="shared" si="0"/>
        <v>2.9215373145782513</v>
      </c>
    </row>
    <row r="61" spans="3:7" ht="12.75">
      <c r="C61">
        <f t="shared" si="3"/>
        <v>2.2</v>
      </c>
      <c r="D61">
        <f t="shared" si="4"/>
        <v>0.05597573862895293</v>
      </c>
      <c r="E61">
        <f t="shared" si="5"/>
        <v>0.4400000000000002</v>
      </c>
      <c r="F61">
        <f t="shared" si="6"/>
        <v>2.9131204590844884</v>
      </c>
      <c r="G61">
        <f t="shared" si="0"/>
        <v>2.9160140197389737</v>
      </c>
    </row>
    <row r="62" spans="3:7" ht="12.75">
      <c r="C62">
        <f t="shared" si="3"/>
        <v>2.25</v>
      </c>
      <c r="D62">
        <f t="shared" si="4"/>
        <v>0.041806879788499215</v>
      </c>
      <c r="E62">
        <f t="shared" si="5"/>
        <v>0.45000000000000023</v>
      </c>
      <c r="F62">
        <f t="shared" si="6"/>
        <v>2.907221390154842</v>
      </c>
      <c r="G62">
        <f t="shared" si="0"/>
        <v>2.9102450540980516</v>
      </c>
    </row>
    <row r="63" spans="3:7" ht="12.75">
      <c r="C63">
        <f t="shared" si="3"/>
        <v>2.3</v>
      </c>
      <c r="D63">
        <f t="shared" si="4"/>
        <v>0.030748960084441175</v>
      </c>
      <c r="E63">
        <f t="shared" si="5"/>
        <v>0.46000000000000024</v>
      </c>
      <c r="F63">
        <f t="shared" si="6"/>
        <v>2.9010697096932745</v>
      </c>
      <c r="G63">
        <f t="shared" si="0"/>
        <v>2.9042261095150916</v>
      </c>
    </row>
    <row r="64" spans="3:7" ht="12.75">
      <c r="C64">
        <f t="shared" si="3"/>
        <v>2.3499999999999996</v>
      </c>
      <c r="D64">
        <f t="shared" si="4"/>
        <v>0.022258403481124858</v>
      </c>
      <c r="E64">
        <f t="shared" si="5"/>
        <v>0.47000000000000025</v>
      </c>
      <c r="F64">
        <f t="shared" si="6"/>
        <v>2.894661246704562</v>
      </c>
      <c r="G64">
        <f t="shared" si="0"/>
        <v>2.897952989323658</v>
      </c>
    </row>
    <row r="65" spans="3:7" ht="12.75">
      <c r="C65">
        <f t="shared" si="3"/>
        <v>2.3999999999999995</v>
      </c>
      <c r="D65">
        <f t="shared" si="4"/>
        <v>0.015847983278560903</v>
      </c>
      <c r="E65">
        <f t="shared" si="5"/>
        <v>0.48000000000000026</v>
      </c>
      <c r="F65">
        <f t="shared" si="6"/>
        <v>2.8879919471921545</v>
      </c>
      <c r="G65">
        <f t="shared" si="0"/>
        <v>2.891421612647825</v>
      </c>
    </row>
    <row r="66" spans="3:7" ht="12.75">
      <c r="C66">
        <f t="shared" si="3"/>
        <v>2.4499999999999993</v>
      </c>
      <c r="D66">
        <f t="shared" si="4"/>
        <v>0.011091607297082813</v>
      </c>
      <c r="E66">
        <f t="shared" si="5"/>
        <v>0.49000000000000027</v>
      </c>
      <c r="F66">
        <f t="shared" si="6"/>
        <v>2.881057878526946</v>
      </c>
      <c r="G66">
        <f t="shared" si="0"/>
        <v>2.884628018739056</v>
      </c>
    </row>
    <row r="67" spans="3:7" ht="12.75">
      <c r="C67">
        <f t="shared" si="3"/>
        <v>2.499999999999999</v>
      </c>
      <c r="D67">
        <f t="shared" si="4"/>
        <v>0.007625480016744436</v>
      </c>
      <c r="E67">
        <f t="shared" si="5"/>
        <v>0.5000000000000002</v>
      </c>
      <c r="F67">
        <f t="shared" si="6"/>
        <v>2.873855233830629</v>
      </c>
      <c r="G67">
        <f t="shared" si="0"/>
        <v>2.8775683713274143</v>
      </c>
    </row>
    <row r="68" spans="3:7" ht="12.75">
      <c r="C68">
        <f t="shared" si="3"/>
        <v>2.549999999999999</v>
      </c>
      <c r="D68">
        <f t="shared" si="4"/>
        <v>0.005146245826300404</v>
      </c>
      <c r="E68">
        <f t="shared" si="5"/>
        <v>0.5100000000000002</v>
      </c>
      <c r="F68">
        <f t="shared" si="6"/>
        <v>2.8663803363674356</v>
      </c>
      <c r="G68">
        <f t="shared" si="0"/>
        <v>2.8702389629809435</v>
      </c>
    </row>
    <row r="69" spans="3:7" ht="12.75">
      <c r="C69">
        <f t="shared" si="3"/>
        <v>2.5999999999999988</v>
      </c>
      <c r="D69">
        <f t="shared" si="4"/>
        <v>0.003406814737010869</v>
      </c>
      <c r="E69">
        <f t="shared" si="5"/>
        <v>0.5200000000000002</v>
      </c>
      <c r="F69">
        <f t="shared" si="6"/>
        <v>2.858629643937898</v>
      </c>
      <c r="G69">
        <f t="shared" si="0"/>
        <v>2.862636219466847</v>
      </c>
    </row>
    <row r="70" spans="3:7" ht="12.75">
      <c r="C70">
        <f t="shared" si="3"/>
        <v>2.6499999999999986</v>
      </c>
      <c r="D70">
        <f t="shared" si="4"/>
        <v>0.0022105969124779287</v>
      </c>
      <c r="E70">
        <f t="shared" si="5"/>
        <v>0.5300000000000002</v>
      </c>
      <c r="F70">
        <f t="shared" si="6"/>
        <v>2.8505997532680767</v>
      </c>
      <c r="G70">
        <f t="shared" si="0"/>
        <v>2.854756704107975</v>
      </c>
    </row>
    <row r="71" spans="3:7" ht="12.75">
      <c r="C71">
        <f t="shared" si="3"/>
        <v>2.6999999999999984</v>
      </c>
      <c r="D71">
        <f t="shared" si="4"/>
        <v>0.0014048343378797246</v>
      </c>
      <c r="E71">
        <f t="shared" si="5"/>
        <v>0.5400000000000003</v>
      </c>
      <c r="F71">
        <f t="shared" si="6"/>
        <v>2.842287404387547</v>
      </c>
      <c r="G71">
        <f t="shared" si="0"/>
        <v>2.846597122127915</v>
      </c>
    </row>
    <row r="72" spans="3:7" ht="12.75">
      <c r="C72">
        <f t="shared" si="3"/>
        <v>2.7499999999999982</v>
      </c>
      <c r="D72">
        <f t="shared" si="4"/>
        <v>0.0008736313538689545</v>
      </c>
      <c r="E72">
        <f t="shared" si="5"/>
        <v>0.5500000000000003</v>
      </c>
      <c r="F72">
        <f t="shared" si="6"/>
        <v>2.8336894849892746</v>
      </c>
      <c r="G72">
        <f t="shared" si="0"/>
        <v>2.83815432497787</v>
      </c>
    </row>
    <row r="73" spans="3:7" ht="12.75">
      <c r="C73">
        <f t="shared" si="3"/>
        <v>2.799999999999998</v>
      </c>
      <c r="D73">
        <f t="shared" si="4"/>
        <v>0.0005311678631523247</v>
      </c>
      <c r="E73">
        <f t="shared" si="5"/>
        <v>0.5600000000000003</v>
      </c>
      <c r="F73">
        <f t="shared" si="6"/>
        <v>2.8248030347643485</v>
      </c>
      <c r="G73">
        <f t="shared" si="0"/>
        <v>2.8294253146383204</v>
      </c>
    </row>
    <row r="74" spans="3:7" ht="12.75">
      <c r="C74">
        <f t="shared" si="3"/>
        <v>2.849999999999998</v>
      </c>
      <c r="D74">
        <f t="shared" si="4"/>
        <v>0.0003154473147295872</v>
      </c>
      <c r="E74">
        <f t="shared" si="5"/>
        <v>0.5700000000000003</v>
      </c>
      <c r="F74">
        <f t="shared" si="6"/>
        <v>2.815625249704399</v>
      </c>
      <c r="G74">
        <f t="shared" si="0"/>
        <v>2.8204072478883533</v>
      </c>
    </row>
    <row r="75" spans="3:7" ht="12.75">
      <c r="C75">
        <f t="shared" si="3"/>
        <v>2.8999999999999977</v>
      </c>
      <c r="D75">
        <f t="shared" si="4"/>
        <v>0.00018280171888579598</v>
      </c>
      <c r="E75">
        <f t="shared" si="5"/>
        <v>0.5800000000000003</v>
      </c>
      <c r="F75">
        <f t="shared" si="6"/>
        <v>2.8061534863643938</v>
      </c>
      <c r="G75">
        <f t="shared" si="0"/>
        <v>2.8110974405353835</v>
      </c>
    </row>
    <row r="76" spans="3:7" ht="12.75">
      <c r="C76">
        <f t="shared" si="3"/>
        <v>2.9499999999999975</v>
      </c>
      <c r="D76">
        <f t="shared" si="4"/>
        <v>0.00010326012095561413</v>
      </c>
      <c r="E76">
        <f t="shared" si="5"/>
        <v>0.5900000000000003</v>
      </c>
      <c r="F76">
        <f t="shared" si="6"/>
        <v>2.7963852660783592</v>
      </c>
      <c r="G76">
        <f t="shared" si="0"/>
        <v>2.801493371597883</v>
      </c>
    </row>
    <row r="77" spans="3:7" ht="12.75">
      <c r="C77">
        <f t="shared" si="3"/>
        <v>2.9999999999999973</v>
      </c>
      <c r="D77">
        <f t="shared" si="4"/>
        <v>5.679306652558785E-05</v>
      </c>
      <c r="E77">
        <f t="shared" si="5"/>
        <v>0.6000000000000003</v>
      </c>
      <c r="F77">
        <f t="shared" si="6"/>
        <v>2.786318279120477</v>
      </c>
      <c r="G77">
        <f t="shared" si="0"/>
        <v>2.7915926874336168</v>
      </c>
    </row>
    <row r="78" spans="5:7" ht="12.75">
      <c r="E78">
        <f t="shared" si="5"/>
        <v>0.6100000000000003</v>
      </c>
      <c r="F78">
        <f t="shared" si="6"/>
        <v>2.77595038880387</v>
      </c>
      <c r="G78">
        <f t="shared" si="0"/>
        <v>2.7813932058057595</v>
      </c>
    </row>
    <row r="79" spans="5:7" ht="12.75">
      <c r="E79">
        <f t="shared" si="5"/>
        <v>0.6200000000000003</v>
      </c>
      <c r="F79">
        <f t="shared" si="6"/>
        <v>2.765279635509308</v>
      </c>
      <c r="G79">
        <f t="shared" si="0"/>
        <v>2.770892919879196</v>
      </c>
    </row>
    <row r="80" spans="5:7" ht="12.75">
      <c r="E80">
        <f t="shared" si="5"/>
        <v>0.6300000000000003</v>
      </c>
      <c r="F80">
        <f t="shared" si="6"/>
        <v>2.7543042406359715</v>
      </c>
      <c r="G80">
        <f t="shared" si="0"/>
        <v>2.7600900021392096</v>
      </c>
    </row>
    <row r="81" spans="5:7" ht="12.75">
      <c r="E81">
        <f t="shared" si="5"/>
        <v>0.6400000000000003</v>
      </c>
      <c r="F81">
        <f t="shared" si="6"/>
        <v>2.7430226104663267</v>
      </c>
      <c r="G81">
        <f t="shared" si="0"/>
        <v>2.7489828082246914</v>
      </c>
    </row>
    <row r="82" spans="5:7" ht="12.75">
      <c r="E82">
        <f t="shared" si="5"/>
        <v>0.6500000000000004</v>
      </c>
      <c r="F82">
        <f t="shared" si="6"/>
        <v>2.7314333399371065</v>
      </c>
      <c r="G82">
        <f aca="true" t="shared" si="8" ref="G82:G145">3*EXP(-1/3*E82^3)</f>
        <v>2.7375698806679427</v>
      </c>
    </row>
    <row r="83" spans="5:7" ht="12.75">
      <c r="E83">
        <f aca="true" t="shared" si="9" ref="E83:E113">E82+0.01</f>
        <v>0.6600000000000004</v>
      </c>
      <c r="F83">
        <f aca="true" t="shared" si="10" ref="F83:F146">F82-E83^2*F82*0.01</f>
        <v>2.7195352163083406</v>
      </c>
      <c r="G83">
        <f t="shared" si="8"/>
        <v>2.7258499525331032</v>
      </c>
    </row>
    <row r="84" spans="5:7" ht="12.75">
      <c r="E84">
        <f t="shared" si="9"/>
        <v>0.6700000000000004</v>
      </c>
      <c r="F84">
        <f t="shared" si="10"/>
        <v>2.7073272227223324</v>
      </c>
      <c r="G84">
        <f t="shared" si="8"/>
        <v>2.71382195094519</v>
      </c>
    </row>
    <row r="85" spans="5:7" ht="12.75">
      <c r="E85">
        <f t="shared" si="9"/>
        <v>0.6800000000000004</v>
      </c>
      <c r="F85">
        <f t="shared" si="10"/>
        <v>2.6948085416444645</v>
      </c>
      <c r="G85">
        <f t="shared" si="8"/>
        <v>2.7014850005017306</v>
      </c>
    </row>
    <row r="86" spans="5:7" ht="12.75">
      <c r="E86">
        <f t="shared" si="9"/>
        <v>0.6900000000000004</v>
      </c>
      <c r="F86">
        <f t="shared" si="10"/>
        <v>2.681978558177695</v>
      </c>
      <c r="G86">
        <f t="shared" si="8"/>
        <v>2.688838426558947</v>
      </c>
    </row>
    <row r="87" spans="5:7" ht="12.75">
      <c r="E87">
        <f t="shared" si="9"/>
        <v>0.7000000000000004</v>
      </c>
      <c r="F87">
        <f t="shared" si="10"/>
        <v>2.6688368632426243</v>
      </c>
      <c r="G87">
        <f t="shared" si="8"/>
        <v>2.6758817583844796</v>
      </c>
    </row>
    <row r="88" spans="5:7" ht="12.75">
      <c r="E88">
        <f t="shared" si="9"/>
        <v>0.7100000000000004</v>
      </c>
      <c r="F88">
        <f t="shared" si="10"/>
        <v>2.655383256615018</v>
      </c>
      <c r="G88">
        <f t="shared" si="8"/>
        <v>2.6626147321686493</v>
      </c>
    </row>
    <row r="89" spans="5:7" ht="12.75">
      <c r="E89">
        <f t="shared" si="9"/>
        <v>0.7200000000000004</v>
      </c>
      <c r="F89">
        <f t="shared" si="10"/>
        <v>2.641617749812726</v>
      </c>
      <c r="G89">
        <f t="shared" si="8"/>
        <v>2.6490372938863085</v>
      </c>
    </row>
    <row r="90" spans="5:7" ht="12.75">
      <c r="E90">
        <f t="shared" si="9"/>
        <v>0.7300000000000004</v>
      </c>
      <c r="F90">
        <f t="shared" si="10"/>
        <v>2.627540568823974</v>
      </c>
      <c r="G90">
        <f t="shared" si="8"/>
        <v>2.6351496020013845</v>
      </c>
    </row>
    <row r="91" spans="5:7" ht="12.75">
      <c r="E91">
        <f t="shared" si="9"/>
        <v>0.7400000000000004</v>
      </c>
      <c r="F91">
        <f t="shared" si="10"/>
        <v>2.6131521566690936</v>
      </c>
      <c r="G91">
        <f t="shared" si="8"/>
        <v>2.6209520300062974</v>
      </c>
    </row>
    <row r="92" spans="5:7" ht="12.75">
      <c r="E92">
        <f t="shared" si="9"/>
        <v>0.7500000000000004</v>
      </c>
      <c r="F92">
        <f t="shared" si="10"/>
        <v>2.5984531757878297</v>
      </c>
      <c r="G92">
        <f t="shared" si="8"/>
        <v>2.606445168788529</v>
      </c>
    </row>
    <row r="93" spans="5:7" ht="12.75">
      <c r="E93">
        <f t="shared" si="9"/>
        <v>0.7600000000000005</v>
      </c>
      <c r="F93">
        <f t="shared" si="10"/>
        <v>2.583444510244479</v>
      </c>
      <c r="G93">
        <f t="shared" si="8"/>
        <v>2.591629828816724</v>
      </c>
    </row>
    <row r="94" spans="5:7" ht="12.75">
      <c r="E94">
        <f t="shared" si="9"/>
        <v>0.7700000000000005</v>
      </c>
      <c r="F94">
        <f t="shared" si="10"/>
        <v>2.5681272677432396</v>
      </c>
      <c r="G94">
        <f t="shared" si="8"/>
        <v>2.5765070421388465</v>
      </c>
    </row>
    <row r="95" spans="5:7" ht="12.75">
      <c r="E95">
        <f t="shared" si="9"/>
        <v>0.7800000000000005</v>
      </c>
      <c r="F95">
        <f t="shared" si="10"/>
        <v>2.55250278144629</v>
      </c>
      <c r="G95">
        <f t="shared" si="8"/>
        <v>2.561078064185046</v>
      </c>
    </row>
    <row r="96" spans="5:7" ht="12.75">
      <c r="E96">
        <f t="shared" si="9"/>
        <v>0.7900000000000005</v>
      </c>
      <c r="F96">
        <f t="shared" si="10"/>
        <v>2.5365726115872835</v>
      </c>
      <c r="G96">
        <f t="shared" si="8"/>
        <v>2.5453443753680647</v>
      </c>
    </row>
    <row r="97" spans="5:7" ht="12.75">
      <c r="E97">
        <f t="shared" si="9"/>
        <v>0.8000000000000005</v>
      </c>
      <c r="F97">
        <f t="shared" si="10"/>
        <v>2.5203385468731248</v>
      </c>
      <c r="G97">
        <f t="shared" si="8"/>
        <v>2.529307682474202</v>
      </c>
    </row>
    <row r="98" spans="5:7" ht="12.75">
      <c r="E98">
        <f t="shared" si="9"/>
        <v>0.8100000000000005</v>
      </c>
      <c r="F98">
        <f t="shared" si="10"/>
        <v>2.50380260566709</v>
      </c>
      <c r="G98">
        <f t="shared" si="8"/>
        <v>2.5129699198380506</v>
      </c>
    </row>
    <row r="99" spans="5:7" ht="12.75">
      <c r="E99">
        <f t="shared" si="9"/>
        <v>0.8200000000000005</v>
      </c>
      <c r="F99">
        <f t="shared" si="10"/>
        <v>2.4869670369465844</v>
      </c>
      <c r="G99">
        <f t="shared" si="8"/>
        <v>2.4963332502944433</v>
      </c>
    </row>
    <row r="100" spans="5:7" ht="12.75">
      <c r="E100">
        <f t="shared" si="9"/>
        <v>0.8300000000000005</v>
      </c>
      <c r="F100">
        <f t="shared" si="10"/>
        <v>2.4698343210290594</v>
      </c>
      <c r="G100">
        <f t="shared" si="8"/>
        <v>2.479400065901296</v>
      </c>
    </row>
    <row r="101" spans="5:7" ht="12.75">
      <c r="E101">
        <f t="shared" si="9"/>
        <v>0.8400000000000005</v>
      </c>
      <c r="F101">
        <f t="shared" si="10"/>
        <v>2.452407170059878</v>
      </c>
      <c r="G101">
        <f t="shared" si="8"/>
        <v>2.4621729884272874</v>
      </c>
    </row>
    <row r="102" spans="5:7" ht="12.75">
      <c r="E102">
        <f t="shared" si="9"/>
        <v>0.8500000000000005</v>
      </c>
      <c r="F102">
        <f t="shared" si="10"/>
        <v>2.4346885282561956</v>
      </c>
      <c r="G102">
        <f t="shared" si="8"/>
        <v>2.444654869598602</v>
      </c>
    </row>
    <row r="103" spans="5:7" ht="12.75">
      <c r="E103">
        <f t="shared" si="9"/>
        <v>0.8600000000000005</v>
      </c>
      <c r="F103">
        <f t="shared" si="10"/>
        <v>2.4166815719012127</v>
      </c>
      <c r="G103">
        <f t="shared" si="8"/>
        <v>2.426848791099251</v>
      </c>
    </row>
    <row r="104" spans="5:7" ht="12.75">
      <c r="E104">
        <f t="shared" si="9"/>
        <v>0.8700000000000006</v>
      </c>
      <c r="F104">
        <f t="shared" si="10"/>
        <v>2.3983897090834922</v>
      </c>
      <c r="G104">
        <f t="shared" si="8"/>
        <v>2.4087580643198225</v>
      </c>
    </row>
    <row r="105" spans="5:7" ht="12.75">
      <c r="E105">
        <f t="shared" si="9"/>
        <v>0.8800000000000006</v>
      </c>
      <c r="F105">
        <f t="shared" si="10"/>
        <v>2.3798165791763495</v>
      </c>
      <c r="G105">
        <f t="shared" si="8"/>
        <v>2.390386229849825</v>
      </c>
    </row>
    <row r="106" spans="5:7" ht="12.75">
      <c r="E106">
        <f t="shared" si="9"/>
        <v>0.8900000000000006</v>
      </c>
      <c r="F106">
        <f t="shared" si="10"/>
        <v>2.3609660520526936</v>
      </c>
      <c r="G106">
        <f t="shared" si="8"/>
        <v>2.3717370567091676</v>
      </c>
    </row>
    <row r="107" spans="5:7" ht="12.75">
      <c r="E107">
        <f t="shared" si="9"/>
        <v>0.9000000000000006</v>
      </c>
      <c r="F107">
        <f t="shared" si="10"/>
        <v>2.3418422270310666</v>
      </c>
      <c r="G107">
        <f t="shared" si="8"/>
        <v>2.352814541314668</v>
      </c>
    </row>
    <row r="108" spans="5:7" ht="12.75">
      <c r="E108">
        <f t="shared" si="9"/>
        <v>0.9100000000000006</v>
      </c>
      <c r="F108">
        <f t="shared" si="10"/>
        <v>2.3224494315490225</v>
      </c>
      <c r="G108">
        <f t="shared" si="8"/>
        <v>2.3336229061778937</v>
      </c>
    </row>
    <row r="109" spans="5:7" ht="12.75">
      <c r="E109">
        <f t="shared" si="9"/>
        <v>0.9200000000000006</v>
      </c>
      <c r="F109">
        <f t="shared" si="10"/>
        <v>2.3027922195603914</v>
      </c>
      <c r="G109">
        <f t="shared" si="8"/>
        <v>2.3141665983310262</v>
      </c>
    </row>
    <row r="110" spans="5:7" ht="12.75">
      <c r="E110">
        <f t="shared" si="9"/>
        <v>0.9300000000000006</v>
      </c>
      <c r="F110">
        <f t="shared" si="10"/>
        <v>2.2828753696534134</v>
      </c>
      <c r="G110">
        <f t="shared" si="8"/>
        <v>2.2944502874778814</v>
      </c>
    </row>
    <row r="111" spans="5:7" ht="12.75">
      <c r="E111">
        <f t="shared" si="9"/>
        <v>0.9400000000000006</v>
      </c>
      <c r="F111">
        <f t="shared" si="10"/>
        <v>2.262703882887156</v>
      </c>
      <c r="G111">
        <f t="shared" si="8"/>
        <v>2.2744788638676456</v>
      </c>
    </row>
    <row r="112" spans="5:7" ht="12.75">
      <c r="E112">
        <f t="shared" si="9"/>
        <v>0.9500000000000006</v>
      </c>
      <c r="F112">
        <f t="shared" si="10"/>
        <v>2.2422829803440996</v>
      </c>
      <c r="G112">
        <f t="shared" si="8"/>
        <v>2.254257435889347</v>
      </c>
    </row>
    <row r="113" spans="5:7" ht="12.75">
      <c r="E113">
        <f t="shared" si="9"/>
        <v>0.9600000000000006</v>
      </c>
      <c r="F113">
        <f t="shared" si="10"/>
        <v>2.221618100397248</v>
      </c>
      <c r="G113">
        <f t="shared" si="8"/>
        <v>2.2337913273855508</v>
      </c>
    </row>
    <row r="114" spans="5:7" ht="12.75">
      <c r="E114">
        <f>E113+0.01</f>
        <v>0.9700000000000006</v>
      </c>
      <c r="F114">
        <f t="shared" si="10"/>
        <v>2.2007148956906106</v>
      </c>
      <c r="G114">
        <f t="shared" si="8"/>
        <v>2.2130860746842504</v>
      </c>
    </row>
    <row r="115" spans="5:7" ht="12.75">
      <c r="E115">
        <f aca="true" t="shared" si="11" ref="E115:E178">E114+0.01</f>
        <v>0.9800000000000006</v>
      </c>
      <c r="F115">
        <f t="shared" si="10"/>
        <v>2.179579229832398</v>
      </c>
      <c r="G115">
        <f t="shared" si="8"/>
        <v>2.192147423348425</v>
      </c>
    </row>
    <row r="116" spans="5:7" ht="12.75">
      <c r="E116">
        <f t="shared" si="11"/>
        <v>0.9900000000000007</v>
      </c>
      <c r="F116">
        <f t="shared" si="10"/>
        <v>2.1582171738008107</v>
      </c>
      <c r="G116">
        <f t="shared" si="8"/>
        <v>2.170981324643238</v>
      </c>
    </row>
    <row r="117" spans="5:7" ht="12.75">
      <c r="E117">
        <f t="shared" si="11"/>
        <v>1.0000000000000007</v>
      </c>
      <c r="F117">
        <f t="shared" si="10"/>
        <v>2.1366350020628024</v>
      </c>
      <c r="G117">
        <f t="shared" si="8"/>
        <v>2.1495939317213666</v>
      </c>
    </row>
    <row r="118" spans="5:7" ht="12.75">
      <c r="E118">
        <f t="shared" si="11"/>
        <v>1.0100000000000007</v>
      </c>
      <c r="F118">
        <f t="shared" si="10"/>
        <v>2.11483918840676</v>
      </c>
      <c r="G118">
        <f t="shared" si="8"/>
        <v>2.127991595527507</v>
      </c>
    </row>
    <row r="119" spans="5:7" ht="12.75">
      <c r="E119">
        <f t="shared" si="11"/>
        <v>1.0200000000000007</v>
      </c>
      <c r="F119">
        <f t="shared" si="10"/>
        <v>2.092836401490576</v>
      </c>
      <c r="G119">
        <f t="shared" si="8"/>
        <v>2.1061808604236</v>
      </c>
    </row>
    <row r="120" spans="5:7" ht="12.75">
      <c r="E120">
        <f t="shared" si="11"/>
        <v>1.0300000000000007</v>
      </c>
      <c r="F120">
        <f t="shared" si="10"/>
        <v>2.0706335001071623</v>
      </c>
      <c r="G120">
        <f t="shared" si="8"/>
        <v>2.084168459536899</v>
      </c>
    </row>
    <row r="121" spans="5:7" ht="12.75">
      <c r="E121">
        <f t="shared" si="11"/>
        <v>1.0400000000000007</v>
      </c>
      <c r="F121">
        <f t="shared" si="10"/>
        <v>2.048237528170003</v>
      </c>
      <c r="G121">
        <f t="shared" si="8"/>
        <v>2.0619613098335465</v>
      </c>
    </row>
    <row r="122" spans="5:7" ht="12.75">
      <c r="E122">
        <f t="shared" si="11"/>
        <v>1.0500000000000007</v>
      </c>
      <c r="F122">
        <f t="shared" si="10"/>
        <v>2.0256557094219287</v>
      </c>
      <c r="G122">
        <f t="shared" si="8"/>
        <v>2.0395665069208775</v>
      </c>
    </row>
    <row r="123" spans="5:7" ht="12.75">
      <c r="E123">
        <f t="shared" si="11"/>
        <v>1.0600000000000007</v>
      </c>
      <c r="F123">
        <f t="shared" si="10"/>
        <v>2.002895441870864</v>
      </c>
      <c r="G123">
        <f t="shared" si="8"/>
        <v>2.0169913195822464</v>
      </c>
    </row>
    <row r="124" spans="5:7" ht="12.75">
      <c r="E124">
        <f t="shared" si="11"/>
        <v>1.0700000000000007</v>
      </c>
      <c r="F124">
        <f t="shared" si="10"/>
        <v>1.9799642919568845</v>
      </c>
      <c r="G124">
        <f t="shared" si="8"/>
        <v>1.9942431840487225</v>
      </c>
    </row>
    <row r="125" spans="5:7" ht="12.75">
      <c r="E125">
        <f t="shared" si="11"/>
        <v>1.0800000000000007</v>
      </c>
      <c r="F125">
        <f t="shared" si="10"/>
        <v>1.9568699884554994</v>
      </c>
      <c r="G125">
        <f t="shared" si="8"/>
        <v>1.9713296980125812</v>
      </c>
    </row>
    <row r="126" spans="5:7" ht="12.75">
      <c r="E126">
        <f t="shared" si="11"/>
        <v>1.0900000000000007</v>
      </c>
      <c r="F126">
        <f t="shared" si="10"/>
        <v>1.9336204161226596</v>
      </c>
      <c r="G126">
        <f t="shared" si="8"/>
        <v>1.9482586143880787</v>
      </c>
    </row>
    <row r="127" spans="5:7" ht="12.75">
      <c r="E127">
        <f t="shared" si="11"/>
        <v>1.1000000000000008</v>
      </c>
      <c r="F127">
        <f t="shared" si="10"/>
        <v>1.9102236090875753</v>
      </c>
      <c r="G127">
        <f t="shared" si="8"/>
        <v>1.9250378348255688</v>
      </c>
    </row>
    <row r="128" spans="5:7" ht="12.75">
      <c r="E128">
        <f t="shared" si="11"/>
        <v>1.1100000000000008</v>
      </c>
      <c r="F128">
        <f t="shared" si="10"/>
        <v>1.8866877440000072</v>
      </c>
      <c r="G128">
        <f t="shared" si="8"/>
        <v>1.9016754029855787</v>
      </c>
    </row>
    <row r="129" spans="5:7" ht="12.75">
      <c r="E129">
        <f t="shared" si="11"/>
        <v>1.1200000000000008</v>
      </c>
      <c r="F129">
        <f t="shared" si="10"/>
        <v>1.863021132939271</v>
      </c>
      <c r="G129">
        <f t="shared" si="8"/>
        <v>1.8781794975800303</v>
      </c>
    </row>
    <row r="130" spans="5:7" ht="12.75">
      <c r="E130">
        <f t="shared" si="11"/>
        <v>1.1300000000000008</v>
      </c>
      <c r="F130">
        <f t="shared" si="10"/>
        <v>1.8392322160927694</v>
      </c>
      <c r="G130">
        <f t="shared" si="8"/>
        <v>1.8545584251883303</v>
      </c>
    </row>
    <row r="131" spans="5:7" ht="12.75">
      <c r="E131">
        <f t="shared" si="11"/>
        <v>1.1400000000000008</v>
      </c>
      <c r="F131">
        <f t="shared" si="10"/>
        <v>1.8153295542124277</v>
      </c>
      <c r="G131">
        <f t="shared" si="8"/>
        <v>1.8308206128566233</v>
      </c>
    </row>
    <row r="132" spans="5:7" ht="12.75">
      <c r="E132">
        <f t="shared" si="11"/>
        <v>1.1500000000000008</v>
      </c>
      <c r="F132">
        <f t="shared" si="10"/>
        <v>1.7913218208579682</v>
      </c>
      <c r="G132">
        <f t="shared" si="8"/>
        <v>1.8069746004890157</v>
      </c>
    </row>
    <row r="133" spans="5:7" ht="12.75">
      <c r="E133">
        <f t="shared" si="11"/>
        <v>1.1600000000000008</v>
      </c>
      <c r="F133">
        <f t="shared" si="10"/>
        <v>1.7672177944365033</v>
      </c>
      <c r="G133">
        <f t="shared" si="8"/>
        <v>1.7830290330401155</v>
      </c>
    </row>
    <row r="134" spans="5:7" ht="12.75">
      <c r="E134">
        <f t="shared" si="11"/>
        <v>1.1700000000000008</v>
      </c>
      <c r="F134">
        <f t="shared" si="10"/>
        <v>1.743026350048462</v>
      </c>
      <c r="G134">
        <f t="shared" si="8"/>
        <v>1.7589926525187627</v>
      </c>
    </row>
    <row r="135" spans="5:7" ht="12.75">
      <c r="E135">
        <f t="shared" si="11"/>
        <v>1.1800000000000008</v>
      </c>
      <c r="F135">
        <f t="shared" si="10"/>
        <v>1.7187564511503872</v>
      </c>
      <c r="G135">
        <f t="shared" si="8"/>
        <v>1.7348742898132916</v>
      </c>
    </row>
    <row r="136" spans="5:7" ht="12.75">
      <c r="E136">
        <f t="shared" si="11"/>
        <v>1.1900000000000008</v>
      </c>
      <c r="F136">
        <f t="shared" si="10"/>
        <v>1.6944171410456466</v>
      </c>
      <c r="G136">
        <f t="shared" si="8"/>
        <v>1.7106828563491896</v>
      </c>
    </row>
    <row r="137" spans="5:7" ht="12.75">
      <c r="E137">
        <f t="shared" si="11"/>
        <v>1.2000000000000008</v>
      </c>
      <c r="F137">
        <f t="shared" si="10"/>
        <v>1.6700175342145893</v>
      </c>
      <c r="G137">
        <f t="shared" si="8"/>
        <v>1.6864273355904653</v>
      </c>
    </row>
    <row r="138" spans="5:7" ht="12.75">
      <c r="E138">
        <f t="shared" si="11"/>
        <v>1.2100000000000009</v>
      </c>
      <c r="F138">
        <f t="shared" si="10"/>
        <v>1.6455668074961536</v>
      </c>
      <c r="G138">
        <f t="shared" si="8"/>
        <v>1.6621167743964966</v>
      </c>
    </row>
    <row r="139" spans="5:7" ht="12.75">
      <c r="E139">
        <f t="shared" si="11"/>
        <v>1.2200000000000009</v>
      </c>
      <c r="F139">
        <f t="shared" si="10"/>
        <v>1.6210741911333808</v>
      </c>
      <c r="G139">
        <f t="shared" si="8"/>
        <v>1.6377602742465536</v>
      </c>
    </row>
    <row r="140" spans="5:7" ht="12.75">
      <c r="E140">
        <f t="shared" si="11"/>
        <v>1.2300000000000009</v>
      </c>
      <c r="F140">
        <f t="shared" si="10"/>
        <v>1.5965489596957239</v>
      </c>
      <c r="G140">
        <f t="shared" si="8"/>
        <v>1.613366982344621</v>
      </c>
    </row>
    <row r="141" spans="5:7" ht="12.75">
      <c r="E141">
        <f t="shared" si="11"/>
        <v>1.2400000000000009</v>
      </c>
      <c r="F141">
        <f t="shared" si="10"/>
        <v>1.5720004228914424</v>
      </c>
      <c r="G141">
        <f t="shared" si="8"/>
        <v>1.5889460826175053</v>
      </c>
    </row>
    <row r="142" spans="5:7" ht="12.75">
      <c r="E142">
        <f t="shared" si="11"/>
        <v>1.2500000000000009</v>
      </c>
      <c r="F142">
        <f t="shared" si="10"/>
        <v>1.5474379162837635</v>
      </c>
      <c r="G142">
        <f t="shared" si="8"/>
        <v>1.5645067866195967</v>
      </c>
    </row>
    <row r="143" spans="5:7" ht="12.75">
      <c r="E143">
        <f t="shared" si="11"/>
        <v>1.260000000000001</v>
      </c>
      <c r="F143">
        <f t="shared" si="10"/>
        <v>1.5228707919248423</v>
      </c>
      <c r="G143">
        <f t="shared" si="8"/>
        <v>1.5400583243579886</v>
      </c>
    </row>
    <row r="144" spans="5:7" ht="12.75">
      <c r="E144">
        <f t="shared" si="11"/>
        <v>1.270000000000001</v>
      </c>
      <c r="F144">
        <f t="shared" si="10"/>
        <v>1.4983084089218865</v>
      </c>
      <c r="G144">
        <f t="shared" si="8"/>
        <v>1.5156099350519527</v>
      </c>
    </row>
    <row r="145" spans="5:7" ht="12.75">
      <c r="E145">
        <f t="shared" si="11"/>
        <v>1.280000000000001</v>
      </c>
      <c r="F145">
        <f t="shared" si="10"/>
        <v>1.4737601239501104</v>
      </c>
      <c r="G145">
        <f t="shared" si="8"/>
        <v>1.491170857841081</v>
      </c>
    </row>
    <row r="146" spans="5:7" ht="12.75">
      <c r="E146">
        <f t="shared" si="11"/>
        <v>1.290000000000001</v>
      </c>
      <c r="F146">
        <f t="shared" si="10"/>
        <v>1.4492352817274565</v>
      </c>
      <c r="G146">
        <f aca="true" t="shared" si="12" ref="G146:G209">3*EXP(-1/3*E146^3)</f>
        <v>1.4667503224566272</v>
      </c>
    </row>
    <row r="147" spans="5:7" ht="12.75">
      <c r="E147">
        <f t="shared" si="11"/>
        <v>1.300000000000001</v>
      </c>
      <c r="F147">
        <f aca="true" t="shared" si="13" ref="F147:F210">F146-E147^2*F146*0.01</f>
        <v>1.4247432054662625</v>
      </c>
      <c r="G147">
        <f t="shared" si="12"/>
        <v>1.4423575398708297</v>
      </c>
    </row>
    <row r="148" spans="5:7" ht="12.75">
      <c r="E148">
        <f t="shared" si="11"/>
        <v>1.310000000000001</v>
      </c>
      <c r="F148">
        <f t="shared" si="13"/>
        <v>1.400293187317256</v>
      </c>
      <c r="G148">
        <f t="shared" si="12"/>
        <v>1.4180016929391654</v>
      </c>
    </row>
    <row r="149" spans="5:7" ht="12.75">
      <c r="E149">
        <f t="shared" si="11"/>
        <v>1.320000000000001</v>
      </c>
      <c r="F149">
        <f t="shared" si="13"/>
        <v>1.37589447882144</v>
      </c>
      <c r="G149">
        <f t="shared" si="12"/>
        <v>1.3936919270506687</v>
      </c>
    </row>
    <row r="150" spans="5:7" ht="12.75">
      <c r="E150">
        <f t="shared" si="11"/>
        <v>1.330000000000001</v>
      </c>
      <c r="F150">
        <f t="shared" si="13"/>
        <v>1.3515562813855675</v>
      </c>
      <c r="G150">
        <f t="shared" si="12"/>
        <v>1.3694373408015477</v>
      </c>
    </row>
    <row r="151" spans="5:7" ht="12.75">
      <c r="E151">
        <f t="shared" si="11"/>
        <v>1.340000000000001</v>
      </c>
      <c r="F151">
        <f t="shared" si="13"/>
        <v>1.3272877367970082</v>
      </c>
      <c r="G151">
        <f t="shared" si="12"/>
        <v>1.3452469767074473</v>
      </c>
    </row>
    <row r="152" spans="5:7" ht="12.75">
      <c r="E152">
        <f t="shared" si="11"/>
        <v>1.350000000000001</v>
      </c>
      <c r="F152">
        <f t="shared" si="13"/>
        <v>1.3030979177938826</v>
      </c>
      <c r="G152">
        <f t="shared" si="12"/>
        <v>1.3211298119697426</v>
      </c>
    </row>
    <row r="153" spans="5:7" ht="12.75">
      <c r="E153">
        <f t="shared" si="11"/>
        <v>1.360000000000001</v>
      </c>
      <c r="F153">
        <f t="shared" si="13"/>
        <v>1.278995818706367</v>
      </c>
      <c r="G153">
        <f t="shared" si="12"/>
        <v>1.2970947493112832</v>
      </c>
    </row>
    <row r="154" spans="5:7" ht="12.75">
      <c r="E154">
        <f t="shared" si="11"/>
        <v>1.370000000000001</v>
      </c>
      <c r="F154">
        <f t="shared" si="13"/>
        <v>1.254990346185067</v>
      </c>
      <c r="G154">
        <f t="shared" si="12"/>
        <v>1.2731506078969808</v>
      </c>
    </row>
    <row r="155" spans="5:7" ht="12.75">
      <c r="E155">
        <f t="shared" si="11"/>
        <v>1.380000000000001</v>
      </c>
      <c r="F155">
        <f t="shared" si="13"/>
        <v>1.2310903100323187</v>
      </c>
      <c r="G155">
        <f t="shared" si="12"/>
        <v>1.2493061143545903</v>
      </c>
    </row>
    <row r="156" spans="5:7" ht="12.75">
      <c r="E156">
        <f t="shared" si="11"/>
        <v>1.390000000000001</v>
      </c>
      <c r="F156">
        <f t="shared" si="13"/>
        <v>1.2073044141521843</v>
      </c>
      <c r="G156">
        <f t="shared" si="12"/>
        <v>1.2255698939109392</v>
      </c>
    </row>
    <row r="157" spans="5:7" ht="12.75">
      <c r="E157">
        <f t="shared" si="11"/>
        <v>1.400000000000001</v>
      </c>
      <c r="F157">
        <f t="shared" si="13"/>
        <v>1.1836412476348015</v>
      </c>
      <c r="G157">
        <f t="shared" si="12"/>
        <v>1.2019504616587335</v>
      </c>
    </row>
    <row r="158" spans="5:7" ht="12.75">
      <c r="E158">
        <f t="shared" si="11"/>
        <v>1.410000000000001</v>
      </c>
      <c r="F158">
        <f t="shared" si="13"/>
        <v>1.160109275990574</v>
      </c>
      <c r="G158">
        <f t="shared" si="12"/>
        <v>1.1784562139689125</v>
      </c>
    </row>
    <row r="159" spans="5:7" ht="12.75">
      <c r="E159">
        <f t="shared" si="11"/>
        <v>1.420000000000001</v>
      </c>
      <c r="F159">
        <f t="shared" si="13"/>
        <v>1.1367168325495</v>
      </c>
      <c r="G159">
        <f t="shared" si="12"/>
        <v>1.1550954200633115</v>
      </c>
    </row>
    <row r="160" spans="5:7" ht="12.75">
      <c r="E160">
        <f t="shared" si="11"/>
        <v>1.430000000000001</v>
      </c>
      <c r="F160">
        <f t="shared" si="13"/>
        <v>1.1134721100406952</v>
      </c>
      <c r="G160">
        <f t="shared" si="12"/>
        <v>1.1318762137621667</v>
      </c>
    </row>
    <row r="161" spans="5:7" ht="12.75">
      <c r="E161">
        <f t="shared" si="11"/>
        <v>1.440000000000001</v>
      </c>
      <c r="F161">
        <f t="shared" si="13"/>
        <v>1.0903831523668914</v>
      </c>
      <c r="G161">
        <f t="shared" si="12"/>
        <v>1.108806585420711</v>
      </c>
    </row>
    <row r="162" spans="5:7" ht="12.75">
      <c r="E162">
        <f t="shared" si="11"/>
        <v>1.450000000000001</v>
      </c>
      <c r="F162">
        <f t="shared" si="13"/>
        <v>1.0674578465883775</v>
      </c>
      <c r="G162">
        <f t="shared" si="12"/>
        <v>1.0858943740688098</v>
      </c>
    </row>
    <row r="163" spans="5:7" ht="12.75">
      <c r="E163">
        <f t="shared" si="11"/>
        <v>1.460000000000001</v>
      </c>
      <c r="F163">
        <f t="shared" si="13"/>
        <v>1.0447039151304995</v>
      </c>
      <c r="G163">
        <f t="shared" si="12"/>
        <v>1.0631472597672231</v>
      </c>
    </row>
    <row r="164" spans="5:7" ht="12.75">
      <c r="E164">
        <f t="shared" si="11"/>
        <v>1.470000000000001</v>
      </c>
      <c r="F164">
        <f t="shared" si="13"/>
        <v>1.0221289082284446</v>
      </c>
      <c r="G164">
        <f t="shared" si="12"/>
        <v>1.0405727561937188</v>
      </c>
    </row>
    <row r="165" spans="5:7" ht="12.75">
      <c r="E165">
        <f t="shared" si="11"/>
        <v>1.480000000000001</v>
      </c>
      <c r="F165">
        <f t="shared" si="13"/>
        <v>0.9997401966226087</v>
      </c>
      <c r="G165">
        <f t="shared" si="12"/>
        <v>1.018178203471823</v>
      </c>
    </row>
    <row r="166" spans="5:7" ht="12.75">
      <c r="E166">
        <f t="shared" si="11"/>
        <v>1.490000000000001</v>
      </c>
      <c r="F166">
        <f t="shared" si="13"/>
        <v>0.9775449645173901</v>
      </c>
      <c r="G166">
        <f t="shared" si="12"/>
        <v>0.9959707612545607</v>
      </c>
    </row>
    <row r="167" spans="5:7" ht="12.75">
      <c r="E167">
        <f t="shared" si="11"/>
        <v>1.500000000000001</v>
      </c>
      <c r="F167">
        <f t="shared" si="13"/>
        <v>0.9555502028157489</v>
      </c>
      <c r="G167">
        <f t="shared" si="12"/>
        <v>0.9739574020750466</v>
      </c>
    </row>
    <row r="168" spans="5:7" ht="12.75">
      <c r="E168">
        <f t="shared" si="11"/>
        <v>1.5100000000000011</v>
      </c>
      <c r="F168">
        <f t="shared" si="13"/>
        <v>0.933762702641347</v>
      </c>
      <c r="G168">
        <f t="shared" si="12"/>
        <v>0.9521449049752739</v>
      </c>
    </row>
    <row r="169" spans="5:7" ht="12.75">
      <c r="E169">
        <f t="shared" si="11"/>
        <v>1.5200000000000011</v>
      </c>
      <c r="F169">
        <f t="shared" si="13"/>
        <v>0.9121890491595213</v>
      </c>
      <c r="G169">
        <f t="shared" si="12"/>
        <v>0.9305398494239014</v>
      </c>
    </row>
    <row r="170" spans="5:7" ht="12.75">
      <c r="E170">
        <f t="shared" si="11"/>
        <v>1.5300000000000011</v>
      </c>
      <c r="F170">
        <f t="shared" si="13"/>
        <v>0.8908356157077459</v>
      </c>
      <c r="G170">
        <f t="shared" si="12"/>
        <v>0.9091486095332708</v>
      </c>
    </row>
    <row r="171" spans="5:7" ht="12.75">
      <c r="E171">
        <f t="shared" si="11"/>
        <v>1.5400000000000011</v>
      </c>
      <c r="F171">
        <f t="shared" si="13"/>
        <v>0.869708558245621</v>
      </c>
      <c r="G171">
        <f t="shared" si="12"/>
        <v>0.8879773485852749</v>
      </c>
    </row>
    <row r="172" spans="5:7" ht="12.75">
      <c r="E172">
        <f t="shared" si="11"/>
        <v>1.5500000000000012</v>
      </c>
      <c r="F172">
        <f t="shared" si="13"/>
        <v>0.8488138101337699</v>
      </c>
      <c r="G172">
        <f t="shared" si="12"/>
        <v>0.8670320138750717</v>
      </c>
    </row>
    <row r="173" spans="5:7" ht="12.75">
      <c r="E173">
        <f t="shared" si="11"/>
        <v>1.5600000000000012</v>
      </c>
      <c r="F173">
        <f t="shared" si="13"/>
        <v>0.8281570772503545</v>
      </c>
      <c r="G173">
        <f t="shared" si="12"/>
        <v>0.8463183318809941</v>
      </c>
    </row>
    <row r="174" spans="5:7" ht="12.75">
      <c r="E174">
        <f t="shared" si="11"/>
        <v>1.5700000000000012</v>
      </c>
      <c r="F174">
        <f t="shared" si="13"/>
        <v>0.8077438334532104</v>
      </c>
      <c r="G174">
        <f t="shared" si="12"/>
        <v>0.8258418037683142</v>
      </c>
    </row>
    <row r="175" spans="5:7" ht="12.75">
      <c r="E175">
        <f t="shared" si="11"/>
        <v>1.5800000000000012</v>
      </c>
      <c r="F175">
        <f t="shared" si="13"/>
        <v>0.7875793163948844</v>
      </c>
      <c r="G175">
        <f t="shared" si="12"/>
        <v>0.8056077012338335</v>
      </c>
    </row>
    <row r="176" spans="5:7" ht="12.75">
      <c r="E176">
        <f t="shared" si="11"/>
        <v>1.5900000000000012</v>
      </c>
      <c r="F176">
        <f t="shared" si="13"/>
        <v>0.7676685236971054</v>
      </c>
      <c r="G176">
        <f t="shared" si="12"/>
        <v>0.785621062697557</v>
      </c>
    </row>
    <row r="177" spans="5:7" ht="12.75">
      <c r="E177">
        <f t="shared" si="11"/>
        <v>1.6000000000000012</v>
      </c>
      <c r="F177">
        <f t="shared" si="13"/>
        <v>0.7480162094904594</v>
      </c>
      <c r="G177">
        <f t="shared" si="12"/>
        <v>0.7658866898469596</v>
      </c>
    </row>
    <row r="178" spans="5:7" ht="12.75">
      <c r="E178">
        <f t="shared" si="11"/>
        <v>1.6100000000000012</v>
      </c>
      <c r="F178">
        <f t="shared" si="13"/>
        <v>0.7286268813242572</v>
      </c>
      <c r="G178">
        <f t="shared" si="12"/>
        <v>0.7464091445386276</v>
      </c>
    </row>
    <row r="179" spans="5:7" ht="12.75">
      <c r="E179">
        <f aca="true" t="shared" si="14" ref="E179:E242">E178+0.01</f>
        <v>1.6200000000000012</v>
      </c>
      <c r="F179">
        <f t="shared" si="13"/>
        <v>0.7095047974507834</v>
      </c>
      <c r="G179">
        <f t="shared" si="12"/>
        <v>0.7271927460612676</v>
      </c>
    </row>
    <row r="180" spans="5:7" ht="12.75">
      <c r="E180">
        <f t="shared" si="14"/>
        <v>1.6300000000000012</v>
      </c>
      <c r="F180">
        <f t="shared" si="13"/>
        <v>0.6906539644873135</v>
      </c>
      <c r="G180">
        <f t="shared" si="12"/>
        <v>0.7082415687633354</v>
      </c>
    </row>
    <row r="181" spans="5:7" ht="12.75">
      <c r="E181">
        <f t="shared" si="14"/>
        <v>1.6400000000000012</v>
      </c>
      <c r="F181">
        <f t="shared" si="13"/>
        <v>0.6720781354584627</v>
      </c>
      <c r="G181">
        <f t="shared" si="12"/>
        <v>0.6895594400477176</v>
      </c>
    </row>
    <row r="182" spans="5:7" ht="12.75">
      <c r="E182">
        <f t="shared" si="14"/>
        <v>1.6500000000000012</v>
      </c>
      <c r="F182">
        <f t="shared" si="13"/>
        <v>0.653780808220606</v>
      </c>
      <c r="G182">
        <f t="shared" si="12"/>
        <v>0.6711499387351476</v>
      </c>
    </row>
    <row r="183" spans="5:7" ht="12.75">
      <c r="E183">
        <f t="shared" si="14"/>
        <v>1.6600000000000013</v>
      </c>
      <c r="F183">
        <f t="shared" si="13"/>
        <v>0.635765224269279</v>
      </c>
      <c r="G183">
        <f t="shared" si="12"/>
        <v>0.6530163937972154</v>
      </c>
    </row>
    <row r="184" spans="5:7" ht="12.75">
      <c r="E184">
        <f t="shared" si="14"/>
        <v>1.6700000000000013</v>
      </c>
      <c r="F184">
        <f t="shared" si="13"/>
        <v>0.618034367929633</v>
      </c>
      <c r="G184">
        <f t="shared" si="12"/>
        <v>0.6351618834590516</v>
      </c>
    </row>
    <row r="185" spans="5:7" ht="12.75">
      <c r="E185">
        <f t="shared" si="14"/>
        <v>1.6800000000000013</v>
      </c>
      <c r="F185">
        <f t="shared" si="13"/>
        <v>0.6005909659291869</v>
      </c>
      <c r="G185">
        <f t="shared" si="12"/>
        <v>0.6175892346709702</v>
      </c>
    </row>
    <row r="186" spans="5:7" ht="12.75">
      <c r="E186">
        <f t="shared" si="14"/>
        <v>1.6900000000000013</v>
      </c>
      <c r="F186">
        <f t="shared" si="13"/>
        <v>0.5834374873512834</v>
      </c>
      <c r="G186">
        <f t="shared" si="12"/>
        <v>0.6003010229475567</v>
      </c>
    </row>
    <row r="187" spans="5:7" ht="12.75">
      <c r="E187">
        <f t="shared" si="14"/>
        <v>1.7000000000000013</v>
      </c>
      <c r="F187">
        <f t="shared" si="13"/>
        <v>0.5665761439668313</v>
      </c>
      <c r="G187">
        <f t="shared" si="12"/>
        <v>0.5832995725719066</v>
      </c>
    </row>
    <row r="188" spans="5:7" ht="12.75">
      <c r="E188">
        <f t="shared" si="14"/>
        <v>1.7100000000000013</v>
      </c>
      <c r="F188">
        <f t="shared" si="13"/>
        <v>0.5500088909410972</v>
      </c>
      <c r="G188">
        <f t="shared" si="12"/>
        <v>0.5665869571619402</v>
      </c>
    </row>
    <row r="189" spans="5:7" ht="12.75">
      <c r="E189">
        <f t="shared" si="14"/>
        <v>1.7200000000000013</v>
      </c>
      <c r="F189">
        <f t="shared" si="13"/>
        <v>0.5337374279114957</v>
      </c>
      <c r="G189">
        <f t="shared" si="12"/>
        <v>0.5501650005949457</v>
      </c>
    </row>
    <row r="190" spans="5:7" ht="12.75">
      <c r="E190">
        <f t="shared" si="14"/>
        <v>1.7300000000000013</v>
      </c>
      <c r="F190">
        <f t="shared" si="13"/>
        <v>0.5177632004315326</v>
      </c>
      <c r="G190">
        <f t="shared" si="12"/>
        <v>0.5340352782857503</v>
      </c>
    </row>
    <row r="191" spans="5:7" ht="12.75">
      <c r="E191">
        <f t="shared" si="14"/>
        <v>1.7400000000000013</v>
      </c>
      <c r="F191">
        <f t="shared" si="13"/>
        <v>0.5020874017752675</v>
      </c>
      <c r="G191">
        <f t="shared" si="12"/>
        <v>0.5181991188131705</v>
      </c>
    </row>
    <row r="192" spans="5:7" ht="12.75">
      <c r="E192">
        <f t="shared" si="14"/>
        <v>1.7500000000000013</v>
      </c>
      <c r="F192">
        <f t="shared" si="13"/>
        <v>0.4867109750958999</v>
      </c>
      <c r="G192">
        <f t="shared" si="12"/>
        <v>0.5026576058886678</v>
      </c>
    </row>
    <row r="193" spans="5:7" ht="12.75">
      <c r="E193">
        <f t="shared" si="14"/>
        <v>1.7600000000000013</v>
      </c>
      <c r="F193">
        <f t="shared" si="13"/>
        <v>0.47163461593132927</v>
      </c>
      <c r="G193">
        <f t="shared" si="12"/>
        <v>0.48741158066042656</v>
      </c>
    </row>
    <row r="194" spans="5:7" ht="12.75">
      <c r="E194">
        <f t="shared" si="14"/>
        <v>1.7700000000000014</v>
      </c>
      <c r="F194">
        <f t="shared" si="13"/>
        <v>0.4568587750488166</v>
      </c>
      <c r="G194">
        <f t="shared" si="12"/>
        <v>0.4724616443453836</v>
      </c>
    </row>
    <row r="195" spans="5:7" ht="12.75">
      <c r="E195">
        <f t="shared" si="14"/>
        <v>1.7800000000000014</v>
      </c>
      <c r="F195">
        <f t="shared" si="13"/>
        <v>0.4423836616201699</v>
      </c>
      <c r="G195">
        <f t="shared" si="12"/>
        <v>0.4578081611810707</v>
      </c>
    </row>
    <row r="196" spans="5:7" ht="12.75">
      <c r="E196">
        <f t="shared" si="14"/>
        <v>1.7900000000000014</v>
      </c>
      <c r="F196">
        <f t="shared" si="13"/>
        <v>0.428209246718198</v>
      </c>
      <c r="G196">
        <f t="shared" si="12"/>
        <v>0.443451261688491</v>
      </c>
    </row>
    <row r="197" spans="5:7" ht="12.75">
      <c r="E197">
        <f t="shared" si="14"/>
        <v>1.8000000000000014</v>
      </c>
      <c r="F197">
        <f t="shared" si="13"/>
        <v>0.41433526712452834</v>
      </c>
      <c r="G197">
        <f t="shared" si="12"/>
        <v>0.4293908462366375</v>
      </c>
    </row>
    <row r="198" spans="5:7" ht="12.75">
      <c r="E198">
        <f t="shared" si="14"/>
        <v>1.8100000000000014</v>
      </c>
      <c r="F198">
        <f t="shared" si="13"/>
        <v>0.40076122943826165</v>
      </c>
      <c r="G198">
        <f t="shared" si="12"/>
        <v>0.4156265888986719</v>
      </c>
    </row>
    <row r="199" spans="5:7" ht="12.75">
      <c r="E199">
        <f t="shared" si="14"/>
        <v>1.8200000000000014</v>
      </c>
      <c r="F199">
        <f t="shared" si="13"/>
        <v>0.3874864144743486</v>
      </c>
      <c r="G199">
        <f t="shared" si="12"/>
        <v>0.4021579415892246</v>
      </c>
    </row>
    <row r="200" spans="5:7" ht="12.75">
      <c r="E200">
        <f t="shared" si="14"/>
        <v>1.8300000000000014</v>
      </c>
      <c r="F200">
        <f t="shared" si="13"/>
        <v>0.3745098819400171</v>
      </c>
      <c r="G200">
        <f t="shared" si="12"/>
        <v>0.3889841384717554</v>
      </c>
    </row>
    <row r="201" spans="5:7" ht="12.75">
      <c r="E201">
        <f t="shared" si="14"/>
        <v>1.8400000000000014</v>
      </c>
      <c r="F201">
        <f t="shared" si="13"/>
        <v>0.36183047537705587</v>
      </c>
      <c r="G201">
        <f t="shared" si="12"/>
        <v>0.3761042006244145</v>
      </c>
    </row>
    <row r="202" spans="5:7" ht="12.75">
      <c r="E202">
        <f t="shared" si="14"/>
        <v>1.8500000000000014</v>
      </c>
      <c r="F202">
        <f t="shared" si="13"/>
        <v>0.3494468273572761</v>
      </c>
      <c r="G202">
        <f t="shared" si="12"/>
        <v>0.36351694095239045</v>
      </c>
    </row>
    <row r="203" spans="5:7" ht="12.75">
      <c r="E203">
        <f t="shared" si="14"/>
        <v>1.8600000000000014</v>
      </c>
      <c r="F203">
        <f t="shared" si="13"/>
        <v>0.33735736491802376</v>
      </c>
      <c r="G203">
        <f t="shared" si="12"/>
        <v>0.35122096933430536</v>
      </c>
    </row>
    <row r="204" spans="5:7" ht="12.75">
      <c r="E204">
        <f t="shared" si="14"/>
        <v>1.8700000000000014</v>
      </c>
      <c r="F204">
        <f t="shared" si="13"/>
        <v>0.32556031522420537</v>
      </c>
      <c r="G204">
        <f t="shared" si="12"/>
        <v>0.33921469798982773</v>
      </c>
    </row>
    <row r="205" spans="5:7" ht="12.75">
      <c r="E205">
        <f t="shared" si="14"/>
        <v>1.8800000000000014</v>
      </c>
      <c r="F205">
        <f t="shared" si="13"/>
        <v>0.31405371144292105</v>
      </c>
      <c r="G205">
        <f t="shared" si="12"/>
        <v>0.3274963470553306</v>
      </c>
    </row>
    <row r="206" spans="5:7" ht="12.75">
      <c r="E206">
        <f t="shared" si="14"/>
        <v>1.8900000000000015</v>
      </c>
      <c r="F206">
        <f t="shared" si="13"/>
        <v>0.3028353988164684</v>
      </c>
      <c r="G206">
        <f t="shared" si="12"/>
        <v>0.31606395035410095</v>
      </c>
    </row>
    <row r="207" spans="5:7" ht="12.75">
      <c r="E207">
        <f t="shared" si="14"/>
        <v>1.9000000000000015</v>
      </c>
      <c r="F207">
        <f t="shared" si="13"/>
        <v>0.2919030409191939</v>
      </c>
      <c r="G207">
        <f t="shared" si="12"/>
        <v>0.3049153613473425</v>
      </c>
    </row>
    <row r="208" spans="5:7" ht="12.75">
      <c r="E208">
        <f t="shared" si="14"/>
        <v>1.9100000000000015</v>
      </c>
      <c r="F208">
        <f t="shared" si="13"/>
        <v>0.28125412608342076</v>
      </c>
      <c r="G208">
        <f t="shared" si="12"/>
        <v>0.29404825925197364</v>
      </c>
    </row>
    <row r="209" spans="5:7" ht="12.75">
      <c r="E209">
        <f t="shared" si="14"/>
        <v>1.9200000000000015</v>
      </c>
      <c r="F209">
        <f t="shared" si="13"/>
        <v>0.2708859739794815</v>
      </c>
      <c r="G209">
        <f t="shared" si="12"/>
        <v>0.28346015531103125</v>
      </c>
    </row>
    <row r="210" spans="5:7" ht="12.75">
      <c r="E210">
        <f t="shared" si="14"/>
        <v>1.9300000000000015</v>
      </c>
      <c r="F210">
        <f t="shared" si="13"/>
        <v>0.26079574233471975</v>
      </c>
      <c r="G210">
        <f aca="true" t="shared" si="15" ref="G210:G273">3*EXP(-1/3*E210^3)</f>
        <v>0.27314839920233647</v>
      </c>
    </row>
    <row r="211" spans="5:7" ht="12.75">
      <c r="E211">
        <f t="shared" si="14"/>
        <v>1.9400000000000015</v>
      </c>
      <c r="F211">
        <f aca="true" t="shared" si="16" ref="F211:F274">F210-E211^2*F210*0.01</f>
        <v>0.2509804337762102</v>
      </c>
      <c r="G211">
        <f t="shared" si="15"/>
        <v>0.2631101855709664</v>
      </c>
    </row>
    <row r="212" spans="5:7" ht="12.75">
      <c r="E212">
        <f t="shared" si="14"/>
        <v>1.9500000000000015</v>
      </c>
      <c r="F212">
        <f t="shared" si="16"/>
        <v>0.2414369027818698</v>
      </c>
      <c r="G212">
        <f t="shared" si="15"/>
        <v>0.2533425606709962</v>
      </c>
    </row>
    <row r="213" spans="5:7" ht="12.75">
      <c r="E213">
        <f t="shared" si="14"/>
        <v>1.9600000000000015</v>
      </c>
      <c r="F213">
        <f t="shared" si="16"/>
        <v>0.2321618627246015</v>
      </c>
      <c r="G213">
        <f t="shared" si="15"/>
        <v>0.24384242910195292</v>
      </c>
    </row>
    <row r="214" spans="5:7" ht="12.75">
      <c r="E214">
        <f t="shared" si="14"/>
        <v>1.9700000000000015</v>
      </c>
      <c r="F214">
        <f t="shared" si="16"/>
        <v>0.2231518929941224</v>
      </c>
      <c r="G214">
        <f t="shared" si="15"/>
        <v>0.23460656062541385</v>
      </c>
    </row>
    <row r="215" spans="5:7" ht="12.75">
      <c r="E215">
        <f t="shared" si="14"/>
        <v>1.9800000000000015</v>
      </c>
      <c r="F215">
        <f t="shared" si="16"/>
        <v>0.21440344618118082</v>
      </c>
      <c r="G215">
        <f t="shared" si="15"/>
        <v>0.22563159704724203</v>
      </c>
    </row>
    <row r="216" spans="5:7" ht="12.75">
      <c r="E216">
        <f t="shared" si="14"/>
        <v>1.9900000000000015</v>
      </c>
      <c r="F216">
        <f t="shared" si="16"/>
        <v>0.20591285530895986</v>
      </c>
      <c r="G216">
        <f t="shared" si="15"/>
        <v>0.21691405915102413</v>
      </c>
    </row>
    <row r="217" spans="5:7" ht="12.75">
      <c r="E217">
        <f t="shared" si="14"/>
        <v>2.0000000000000013</v>
      </c>
      <c r="F217">
        <f t="shared" si="16"/>
        <v>0.19767634109660145</v>
      </c>
      <c r="G217">
        <f t="shared" si="15"/>
        <v>0.2084503536684035</v>
      </c>
    </row>
    <row r="218" spans="5:7" ht="12.75">
      <c r="E218">
        <f t="shared" si="14"/>
        <v>2.010000000000001</v>
      </c>
      <c r="F218">
        <f t="shared" si="16"/>
        <v>0.18969001923995765</v>
      </c>
      <c r="G218">
        <f t="shared" si="15"/>
        <v>0.20023678027215697</v>
      </c>
    </row>
    <row r="219" spans="5:7" ht="12.75">
      <c r="E219">
        <f t="shared" si="14"/>
        <v>2.020000000000001</v>
      </c>
      <c r="F219">
        <f t="shared" si="16"/>
        <v>0.18194990769489042</v>
      </c>
      <c r="G219">
        <f t="shared" si="15"/>
        <v>0.19226953857806106</v>
      </c>
    </row>
    <row r="220" spans="5:7" ht="12.75">
      <c r="E220">
        <f t="shared" si="14"/>
        <v>2.0300000000000007</v>
      </c>
      <c r="F220">
        <f t="shared" si="16"/>
        <v>0.17445193394869168</v>
      </c>
      <c r="G220">
        <f t="shared" si="15"/>
        <v>0.18454473514182165</v>
      </c>
    </row>
    <row r="221" spans="5:7" ht="12.75">
      <c r="E221">
        <f t="shared" si="14"/>
        <v>2.0400000000000005</v>
      </c>
      <c r="F221">
        <f t="shared" si="16"/>
        <v>0.16719194226548292</v>
      </c>
      <c r="G221">
        <f t="shared" si="15"/>
        <v>0.17705839043760355</v>
      </c>
    </row>
    <row r="222" spans="5:7" ht="12.75">
      <c r="E222">
        <f t="shared" si="14"/>
        <v>2.0500000000000003</v>
      </c>
      <c r="F222">
        <f t="shared" si="16"/>
        <v>0.160165700891776</v>
      </c>
      <c r="G222">
        <f t="shared" si="15"/>
        <v>0.16980644580499715</v>
      </c>
    </row>
    <row r="223" spans="5:7" ht="12.75">
      <c r="E223">
        <f t="shared" si="14"/>
        <v>2.06</v>
      </c>
      <c r="F223">
        <f t="shared" si="16"/>
        <v>0.1533689092087326</v>
      </c>
      <c r="G223">
        <f t="shared" si="15"/>
        <v>0.1627847703515824</v>
      </c>
    </row>
    <row r="224" spans="5:7" ht="12.75">
      <c r="E224">
        <f t="shared" si="14"/>
        <v>2.07</v>
      </c>
      <c r="F224">
        <f t="shared" si="16"/>
        <v>0.14679720481804762</v>
      </c>
      <c r="G224">
        <f t="shared" si="15"/>
        <v>0.15598916779860708</v>
      </c>
    </row>
    <row r="225" spans="5:7" ht="12.75">
      <c r="E225">
        <f t="shared" si="14"/>
        <v>2.0799999999999996</v>
      </c>
      <c r="F225">
        <f t="shared" si="16"/>
        <v>0.1404461705487996</v>
      </c>
      <c r="G225">
        <f t="shared" si="15"/>
        <v>0.1494153832576878</v>
      </c>
    </row>
    <row r="226" spans="5:7" ht="12.75">
      <c r="E226">
        <f t="shared" si="14"/>
        <v>2.0899999999999994</v>
      </c>
      <c r="F226">
        <f t="shared" si="16"/>
        <v>0.13431134137305747</v>
      </c>
      <c r="G226">
        <f t="shared" si="15"/>
        <v>0.1430591099268455</v>
      </c>
    </row>
    <row r="227" spans="5:7" ht="12.75">
      <c r="E227">
        <f t="shared" si="14"/>
        <v>2.099999999999999</v>
      </c>
      <c r="F227">
        <f t="shared" si="16"/>
        <v>0.12838821121850563</v>
      </c>
      <c r="G227">
        <f t="shared" si="15"/>
        <v>0.13691599569462864</v>
      </c>
    </row>
    <row r="228" spans="5:7" ht="12.75">
      <c r="E228">
        <f t="shared" si="14"/>
        <v>2.109999999999999</v>
      </c>
      <c r="F228">
        <f t="shared" si="16"/>
        <v>0.12267223966684655</v>
      </c>
      <c r="G228">
        <f t="shared" si="15"/>
        <v>0.13098164964153608</v>
      </c>
    </row>
    <row r="229" spans="5:7" ht="12.75">
      <c r="E229">
        <f t="shared" si="14"/>
        <v>2.1199999999999988</v>
      </c>
      <c r="F229">
        <f t="shared" si="16"/>
        <v>0.11715885852725981</v>
      </c>
      <c r="G229">
        <f t="shared" si="15"/>
        <v>0.1252516484284286</v>
      </c>
    </row>
    <row r="230" spans="5:7" ht="12.75">
      <c r="E230">
        <f t="shared" si="14"/>
        <v>2.1299999999999986</v>
      </c>
      <c r="F230">
        <f t="shared" si="16"/>
        <v>0.11184347827473656</v>
      </c>
      <c r="G230">
        <f t="shared" si="15"/>
        <v>0.11972154256212192</v>
      </c>
    </row>
    <row r="231" spans="5:7" ht="12.75">
      <c r="E231">
        <f t="shared" si="14"/>
        <v>2.1399999999999983</v>
      </c>
      <c r="F231">
        <f t="shared" si="16"/>
        <v>0.10672149434366673</v>
      </c>
      <c r="G231">
        <f t="shared" si="15"/>
        <v>0.1143868625288664</v>
      </c>
    </row>
    <row r="232" spans="5:7" ht="12.75">
      <c r="E232">
        <f t="shared" si="14"/>
        <v>2.149999999999998</v>
      </c>
      <c r="F232">
        <f t="shared" si="16"/>
        <v>0.10178829326763075</v>
      </c>
      <c r="G232">
        <f t="shared" si="15"/>
        <v>0.10924312478695306</v>
      </c>
    </row>
    <row r="233" spans="5:7" ht="12.75">
      <c r="E233">
        <f t="shared" si="14"/>
        <v>2.159999999999998</v>
      </c>
      <c r="F233">
        <f t="shared" si="16"/>
        <v>0.09703925865693619</v>
      </c>
      <c r="G233">
        <f t="shared" si="15"/>
        <v>0.10428583761022828</v>
      </c>
    </row>
    <row r="234" spans="5:7" ht="12.75">
      <c r="E234">
        <f t="shared" si="14"/>
        <v>2.1699999999999977</v>
      </c>
      <c r="F234">
        <f t="shared" si="16"/>
        <v>0.09246977700603973</v>
      </c>
      <c r="G234">
        <f t="shared" si="15"/>
        <v>0.09951050677485772</v>
      </c>
    </row>
    <row r="235" spans="5:7" ht="12.75">
      <c r="E235">
        <f t="shared" si="14"/>
        <v>2.1799999999999975</v>
      </c>
      <c r="F235">
        <f t="shared" si="16"/>
        <v>0.08807524332360471</v>
      </c>
      <c r="G235">
        <f t="shared" si="15"/>
        <v>0.09491264108224379</v>
      </c>
    </row>
    <row r="236" spans="5:7" ht="12.75">
      <c r="E236">
        <f t="shared" si="14"/>
        <v>2.1899999999999973</v>
      </c>
      <c r="F236">
        <f t="shared" si="16"/>
        <v>0.08385106657856131</v>
      </c>
      <c r="G236">
        <f t="shared" si="15"/>
        <v>0.09048775771157208</v>
      </c>
    </row>
    <row r="237" spans="5:7" ht="12.75">
      <c r="E237">
        <f t="shared" si="14"/>
        <v>2.199999999999997</v>
      </c>
      <c r="F237">
        <f t="shared" si="16"/>
        <v>0.07979267495615895</v>
      </c>
      <c r="G237">
        <f t="shared" si="15"/>
        <v>0.08623138739604394</v>
      </c>
    </row>
    <row r="238" spans="5:7" ht="12.75">
      <c r="E238">
        <f t="shared" si="14"/>
        <v>2.209999999999997</v>
      </c>
      <c r="F238">
        <f t="shared" si="16"/>
        <v>0.0758955209186252</v>
      </c>
      <c r="G238">
        <f t="shared" si="15"/>
        <v>0.08213907941742749</v>
      </c>
    </row>
    <row r="239" spans="5:7" ht="12.75">
      <c r="E239">
        <f t="shared" si="14"/>
        <v>2.2199999999999966</v>
      </c>
      <c r="F239">
        <f t="shared" si="16"/>
        <v>0.07215508606567168</v>
      </c>
      <c r="G239">
        <f t="shared" si="15"/>
        <v>0.07820640641414513</v>
      </c>
    </row>
    <row r="240" spans="5:7" ht="12.75">
      <c r="E240">
        <f t="shared" si="14"/>
        <v>2.2299999999999964</v>
      </c>
      <c r="F240">
        <f t="shared" si="16"/>
        <v>0.0685668857907119</v>
      </c>
      <c r="G240">
        <f t="shared" si="15"/>
        <v>0.07442896899869544</v>
      </c>
    </row>
    <row r="241" spans="5:7" ht="12.75">
      <c r="E241">
        <f t="shared" si="14"/>
        <v>2.239999999999996</v>
      </c>
      <c r="F241">
        <f t="shared" si="16"/>
        <v>0.06512647372927716</v>
      </c>
      <c r="G241">
        <f t="shared" si="15"/>
        <v>0.0708024001807851</v>
      </c>
    </row>
    <row r="242" spans="5:7" ht="12.75">
      <c r="E242">
        <f t="shared" si="14"/>
        <v>2.249999999999996</v>
      </c>
      <c r="F242">
        <f t="shared" si="16"/>
        <v>0.06182944599673251</v>
      </c>
      <c r="G242">
        <f t="shared" si="15"/>
        <v>0.06732236959312081</v>
      </c>
    </row>
    <row r="243" spans="5:7" ht="12.75">
      <c r="E243">
        <f aca="true" t="shared" si="17" ref="E243:E306">E242+0.01</f>
        <v>2.259999999999996</v>
      </c>
      <c r="F243">
        <f t="shared" si="16"/>
        <v>0.058671445213003416</v>
      </c>
      <c r="G243">
        <f t="shared" si="15"/>
        <v>0.06398458751738019</v>
      </c>
    </row>
    <row r="244" spans="5:7" ht="12.75">
      <c r="E244">
        <f t="shared" si="17"/>
        <v>2.2699999999999956</v>
      </c>
      <c r="F244">
        <f t="shared" si="16"/>
        <v>0.055648164312622574</v>
      </c>
      <c r="G244">
        <f t="shared" si="15"/>
        <v>0.060784808708437776</v>
      </c>
    </row>
    <row r="245" spans="5:7" ht="12.75">
      <c r="E245">
        <f t="shared" si="17"/>
        <v>2.2799999999999954</v>
      </c>
      <c r="F245">
        <f t="shared" si="16"/>
        <v>0.05275535013899521</v>
      </c>
      <c r="G245">
        <f t="shared" si="15"/>
        <v>0.057718836015474985</v>
      </c>
    </row>
    <row r="246" spans="5:7" ht="12.75">
      <c r="E246">
        <f t="shared" si="17"/>
        <v>2.289999999999995</v>
      </c>
      <c r="F246">
        <f t="shared" si="16"/>
        <v>0.04998880682235617</v>
      </c>
      <c r="G246">
        <f t="shared" si="15"/>
        <v>0.05478252379914019</v>
      </c>
    </row>
    <row r="247" spans="5:7" ht="12.75">
      <c r="E247">
        <f t="shared" si="17"/>
        <v>2.299999999999995</v>
      </c>
      <c r="F247">
        <f t="shared" si="16"/>
        <v>0.04734439894145354</v>
      </c>
      <c r="G247">
        <f t="shared" si="15"/>
        <v>0.05197178114445193</v>
      </c>
    </row>
    <row r="248" spans="5:7" ht="12.75">
      <c r="E248">
        <f t="shared" si="17"/>
        <v>2.3099999999999947</v>
      </c>
      <c r="F248">
        <f t="shared" si="16"/>
        <v>0.044818054469538654</v>
      </c>
      <c r="G248">
        <f t="shared" si="15"/>
        <v>0.04928257486965043</v>
      </c>
    </row>
    <row r="249" spans="5:7" ht="12.75">
      <c r="E249">
        <f t="shared" si="17"/>
        <v>2.3199999999999945</v>
      </c>
      <c r="F249">
        <f t="shared" si="16"/>
        <v>0.042405767505770214</v>
      </c>
      <c r="G249">
        <f t="shared" si="15"/>
        <v>0.046710932331699255</v>
      </c>
    </row>
    <row r="250" spans="5:7" ht="12.75">
      <c r="E250">
        <f t="shared" si="17"/>
        <v>2.3299999999999943</v>
      </c>
      <c r="F250">
        <f t="shared" si="16"/>
        <v>0.04010360079364947</v>
      </c>
      <c r="G250">
        <f t="shared" si="15"/>
        <v>0.044252944029619365</v>
      </c>
    </row>
    <row r="251" spans="5:7" ht="12.75">
      <c r="E251">
        <f t="shared" si="17"/>
        <v>2.339999999999994</v>
      </c>
      <c r="F251">
        <f t="shared" si="16"/>
        <v>0.03790768802859241</v>
      </c>
      <c r="G251">
        <f t="shared" si="15"/>
        <v>0.041904766007299046</v>
      </c>
    </row>
    <row r="252" spans="5:7" ht="12.75">
      <c r="E252">
        <f t="shared" si="17"/>
        <v>2.349999999999994</v>
      </c>
      <c r="F252">
        <f t="shared" si="16"/>
        <v>0.035814235957213406</v>
      </c>
      <c r="G252">
        <f t="shared" si="15"/>
        <v>0.03966262205786806</v>
      </c>
    </row>
    <row r="253" spans="5:7" ht="12.75">
      <c r="E253">
        <f t="shared" si="17"/>
        <v>2.3599999999999937</v>
      </c>
      <c r="F253">
        <f t="shared" si="16"/>
        <v>0.03381952627134046</v>
      </c>
      <c r="G253">
        <f t="shared" si="15"/>
        <v>0.03752280573214718</v>
      </c>
    </row>
    <row r="254" spans="5:7" ht="12.75">
      <c r="E254">
        <f t="shared" si="17"/>
        <v>2.3699999999999934</v>
      </c>
      <c r="F254">
        <f t="shared" si="16"/>
        <v>0.03191991730020555</v>
      </c>
      <c r="G254">
        <f t="shared" si="15"/>
        <v>0.035481682154087264</v>
      </c>
    </row>
    <row r="255" spans="5:7" ht="12.75">
      <c r="E255">
        <f t="shared" si="17"/>
        <v>2.3799999999999932</v>
      </c>
      <c r="F255">
        <f t="shared" si="16"/>
        <v>0.030111845504652714</v>
      </c>
      <c r="G255">
        <f t="shared" si="15"/>
        <v>0.033535689646493894</v>
      </c>
    </row>
    <row r="256" spans="5:7" ht="12.75">
      <c r="E256">
        <f t="shared" si="17"/>
        <v>2.389999999999993</v>
      </c>
      <c r="F256">
        <f t="shared" si="16"/>
        <v>0.028391826777581456</v>
      </c>
      <c r="G256">
        <f t="shared" si="15"/>
        <v>0.03168134117069307</v>
      </c>
    </row>
    <row r="257" spans="5:7" ht="12.75">
      <c r="E257">
        <f t="shared" si="17"/>
        <v>2.399999999999993</v>
      </c>
      <c r="F257">
        <f t="shared" si="16"/>
        <v>0.026756457555192775</v>
      </c>
      <c r="G257">
        <f t="shared" si="15"/>
        <v>0.029915225584130647</v>
      </c>
    </row>
    <row r="258" spans="5:7" ht="12.75">
      <c r="E258">
        <f t="shared" si="17"/>
        <v>2.4099999999999926</v>
      </c>
      <c r="F258">
        <f t="shared" si="16"/>
        <v>0.025202415743929632</v>
      </c>
      <c r="G258">
        <f t="shared" si="15"/>
        <v>0.02823400872021197</v>
      </c>
    </row>
    <row r="259" spans="5:7" ht="12.75">
      <c r="E259">
        <f t="shared" si="17"/>
        <v>2.4199999999999924</v>
      </c>
      <c r="F259">
        <f t="shared" si="16"/>
        <v>0.023726461468302148</v>
      </c>
      <c r="G259">
        <f t="shared" si="15"/>
        <v>0.026634434294979165</v>
      </c>
    </row>
    <row r="260" spans="5:7" ht="12.75">
      <c r="E260">
        <f t="shared" si="17"/>
        <v>2.429999999999992</v>
      </c>
      <c r="F260">
        <f t="shared" si="16"/>
        <v>0.022325437645060384</v>
      </c>
      <c r="G260">
        <f t="shared" si="15"/>
        <v>0.025113324645490383</v>
      </c>
    </row>
    <row r="261" spans="5:7" ht="12.75">
      <c r="E261">
        <f t="shared" si="17"/>
        <v>2.439999999999992</v>
      </c>
      <c r="F261">
        <f t="shared" si="16"/>
        <v>0.020996270389424077</v>
      </c>
      <c r="G261">
        <f t="shared" si="15"/>
        <v>0.023667581305008973</v>
      </c>
    </row>
    <row r="262" spans="5:7" ht="12.75">
      <c r="E262">
        <f t="shared" si="17"/>
        <v>2.4499999999999917</v>
      </c>
      <c r="F262">
        <f t="shared" si="16"/>
        <v>0.019735969259298904</v>
      </c>
      <c r="G262">
        <f t="shared" si="15"/>
        <v>0.022294185420330195</v>
      </c>
    </row>
    <row r="263" spans="5:7" ht="12.75">
      <c r="E263">
        <f t="shared" si="17"/>
        <v>2.4599999999999915</v>
      </c>
      <c r="F263">
        <f t="shared" si="16"/>
        <v>0.01854162734360318</v>
      </c>
      <c r="G263">
        <f t="shared" si="15"/>
        <v>0.02099019801676874</v>
      </c>
    </row>
    <row r="264" spans="5:7" ht="12.75">
      <c r="E264">
        <f t="shared" si="17"/>
        <v>2.4699999999999913</v>
      </c>
      <c r="F264">
        <f t="shared" si="16"/>
        <v>0.0174104212009973</v>
      </c>
      <c r="G264">
        <f t="shared" si="15"/>
        <v>0.019752760116503214</v>
      </c>
    </row>
    <row r="265" spans="5:7" ht="12.75">
      <c r="E265">
        <f t="shared" si="17"/>
        <v>2.479999999999991</v>
      </c>
      <c r="F265">
        <f t="shared" si="16"/>
        <v>0.01633961065545117</v>
      </c>
      <c r="G265">
        <f t="shared" si="15"/>
        <v>0.01857909271612239</v>
      </c>
    </row>
    <row r="266" spans="5:7" ht="12.75">
      <c r="E266">
        <f t="shared" si="17"/>
        <v>2.489999999999991</v>
      </c>
      <c r="F266">
        <f t="shared" si="16"/>
        <v>0.01532653845520255</v>
      </c>
      <c r="G266">
        <f t="shared" si="15"/>
        <v>0.017466496629344408</v>
      </c>
    </row>
    <row r="267" spans="5:7" ht="12.75">
      <c r="E267">
        <f t="shared" si="17"/>
        <v>2.4999999999999907</v>
      </c>
      <c r="F267">
        <f t="shared" si="16"/>
        <v>0.014368629801752398</v>
      </c>
      <c r="G267">
        <f t="shared" si="15"/>
        <v>0.01641235220098322</v>
      </c>
    </row>
    <row r="268" spans="5:7" ht="12.75">
      <c r="E268">
        <f t="shared" si="17"/>
        <v>2.5099999999999905</v>
      </c>
      <c r="F268">
        <f t="shared" si="16"/>
        <v>0.013463391755612201</v>
      </c>
      <c r="G268">
        <f t="shared" si="15"/>
        <v>0.015414118898318077</v>
      </c>
    </row>
    <row r="269" spans="5:7" ht="12.75">
      <c r="E269">
        <f t="shared" si="17"/>
        <v>2.5199999999999902</v>
      </c>
      <c r="F269">
        <f t="shared" si="16"/>
        <v>0.01260841252556381</v>
      </c>
      <c r="G269">
        <f t="shared" si="15"/>
        <v>0.014469334786081142</v>
      </c>
    </row>
    <row r="270" spans="5:7" ht="12.75">
      <c r="E270">
        <f t="shared" si="17"/>
        <v>2.52999999999999</v>
      </c>
      <c r="F270">
        <f t="shared" si="16"/>
        <v>0.011801360648215003</v>
      </c>
      <c r="G270">
        <f t="shared" si="15"/>
        <v>0.013575615891317415</v>
      </c>
    </row>
    <row r="271" spans="5:7" ht="12.75">
      <c r="E271">
        <f t="shared" si="17"/>
        <v>2.53999999999999</v>
      </c>
      <c r="F271">
        <f t="shared" si="16"/>
        <v>0.011039984064634769</v>
      </c>
      <c r="G271">
        <f t="shared" si="15"/>
        <v>0.012730655464388702</v>
      </c>
    </row>
    <row r="272" spans="5:7" ht="12.75">
      <c r="E272">
        <f t="shared" si="17"/>
        <v>2.5499999999999896</v>
      </c>
      <c r="F272">
        <f t="shared" si="16"/>
        <v>0.0103221091008319</v>
      </c>
      <c r="G272">
        <f t="shared" si="15"/>
        <v>0.011932223142392381</v>
      </c>
    </row>
    <row r="273" spans="5:7" ht="12.75">
      <c r="E273">
        <f t="shared" si="17"/>
        <v>2.5599999999999894</v>
      </c>
      <c r="F273">
        <f t="shared" si="16"/>
        <v>0.009645639358799786</v>
      </c>
      <c r="G273">
        <f t="shared" si="15"/>
        <v>0.01117816402124518</v>
      </c>
    </row>
    <row r="274" spans="5:7" ht="12.75">
      <c r="E274">
        <f t="shared" si="17"/>
        <v>2.569999999999989</v>
      </c>
      <c r="F274">
        <f t="shared" si="16"/>
        <v>0.009008554524790425</v>
      </c>
      <c r="G274">
        <f aca="true" t="shared" si="18" ref="G274:G317">3*EXP(-1/3*E274^3)</f>
        <v>0.010466397642643807</v>
      </c>
    </row>
    <row r="275" spans="5:7" ht="12.75">
      <c r="E275">
        <f t="shared" si="17"/>
        <v>2.579999999999989</v>
      </c>
      <c r="F275">
        <f aca="true" t="shared" si="19" ref="F275:F317">F274-E275^2*F274*0.01</f>
        <v>0.00840890910140228</v>
      </c>
      <c r="G275">
        <f t="shared" si="18"/>
        <v>0.009794916902058626</v>
      </c>
    </row>
    <row r="276" spans="5:7" ht="12.75">
      <c r="E276">
        <f t="shared" si="17"/>
        <v>2.5899999999999888</v>
      </c>
      <c r="F276">
        <f t="shared" si="19"/>
        <v>0.00784483106997112</v>
      </c>
      <c r="G276">
        <f t="shared" si="18"/>
        <v>0.009161786883844725</v>
      </c>
    </row>
    <row r="277" spans="5:7" ht="12.75">
      <c r="E277">
        <f t="shared" si="17"/>
        <v>2.5999999999999885</v>
      </c>
      <c r="F277">
        <f t="shared" si="19"/>
        <v>0.0073145204896410765</v>
      </c>
      <c r="G277">
        <f t="shared" si="18"/>
        <v>0.008565143629467156</v>
      </c>
    </row>
    <row r="278" spans="5:7" ht="12.75">
      <c r="E278">
        <f t="shared" si="17"/>
        <v>2.6099999999999883</v>
      </c>
      <c r="F278">
        <f t="shared" si="19"/>
        <v>0.006816248039366242</v>
      </c>
      <c r="G278">
        <f t="shared" si="18"/>
        <v>0.008003192844735545</v>
      </c>
    </row>
    <row r="279" spans="5:7" ht="12.75">
      <c r="E279">
        <f t="shared" si="17"/>
        <v>2.619999999999988</v>
      </c>
      <c r="F279">
        <f t="shared" si="19"/>
        <v>0.006348353508951989</v>
      </c>
      <c r="G279">
        <f t="shared" si="18"/>
        <v>0.0074742085518278</v>
      </c>
    </row>
    <row r="280" spans="5:7" ht="12.75">
      <c r="E280">
        <f t="shared" si="17"/>
        <v>2.629999999999988</v>
      </c>
      <c r="F280">
        <f t="shared" si="19"/>
        <v>0.005909244245091293</v>
      </c>
      <c r="G280">
        <f t="shared" si="18"/>
        <v>0.006976531691754873</v>
      </c>
    </row>
    <row r="281" spans="5:7" ht="12.75">
      <c r="E281">
        <f t="shared" si="17"/>
        <v>2.6399999999999877</v>
      </c>
      <c r="F281">
        <f t="shared" si="19"/>
        <v>0.005497393558185414</v>
      </c>
      <c r="G281">
        <f t="shared" si="18"/>
        <v>0.006508568682779272</v>
      </c>
    </row>
    <row r="282" spans="5:7" ht="12.75">
      <c r="E282">
        <f t="shared" si="17"/>
        <v>2.6499999999999875</v>
      </c>
      <c r="F282">
        <f t="shared" si="19"/>
        <v>0.005111339095561847</v>
      </c>
      <c r="G282">
        <f t="shared" si="18"/>
        <v>0.006068789940150044</v>
      </c>
    </row>
    <row r="283" spans="5:7" ht="12.75">
      <c r="E283">
        <f t="shared" si="17"/>
        <v>2.6599999999999873</v>
      </c>
      <c r="F283">
        <f t="shared" si="19"/>
        <v>0.004749681186516277</v>
      </c>
      <c r="G283">
        <f t="shared" si="18"/>
        <v>0.005655728362357544</v>
      </c>
    </row>
    <row r="284" spans="5:7" ht="12.75">
      <c r="E284">
        <f t="shared" si="17"/>
        <v>2.669999999999987</v>
      </c>
      <c r="F284">
        <f t="shared" si="19"/>
        <v>0.004411081164410721</v>
      </c>
      <c r="G284">
        <f t="shared" si="18"/>
        <v>0.005267977788943521</v>
      </c>
    </row>
    <row r="285" spans="5:7" ht="12.75">
      <c r="E285">
        <f t="shared" si="17"/>
        <v>2.679999999999987</v>
      </c>
      <c r="F285">
        <f t="shared" si="19"/>
        <v>0.004094259670858089</v>
      </c>
      <c r="G285">
        <f t="shared" si="18"/>
        <v>0.0049041914347262815</v>
      </c>
    </row>
    <row r="286" spans="5:7" ht="12.75">
      <c r="E286">
        <f t="shared" si="17"/>
        <v>2.6899999999999866</v>
      </c>
      <c r="F286">
        <f t="shared" si="19"/>
        <v>0.0037979949468151296</v>
      </c>
      <c r="G286">
        <f t="shared" si="18"/>
        <v>0.004563080305118917</v>
      </c>
    </row>
    <row r="287" spans="5:7" ht="12.75">
      <c r="E287">
        <f t="shared" si="17"/>
        <v>2.6999999999999864</v>
      </c>
      <c r="F287">
        <f t="shared" si="19"/>
        <v>0.0035211211151923096</v>
      </c>
      <c r="G287">
        <f t="shared" si="18"/>
        <v>0.004243411597030591</v>
      </c>
    </row>
    <row r="288" spans="5:7" ht="12.75">
      <c r="E288">
        <f t="shared" si="17"/>
        <v>2.709999999999986</v>
      </c>
      <c r="F288">
        <f t="shared" si="19"/>
        <v>0.003262526459371474</v>
      </c>
      <c r="G288">
        <f t="shared" si="18"/>
        <v>0.0039440070896485865</v>
      </c>
    </row>
    <row r="289" spans="5:7" ht="12.75">
      <c r="E289">
        <f t="shared" si="17"/>
        <v>2.719999999999986</v>
      </c>
      <c r="F289">
        <f t="shared" si="19"/>
        <v>0.0030211517018013372</v>
      </c>
      <c r="G289">
        <f t="shared" si="18"/>
        <v>0.003663741529202599</v>
      </c>
    </row>
    <row r="290" spans="5:7" ht="12.75">
      <c r="E290">
        <f t="shared" si="17"/>
        <v>2.7299999999999858</v>
      </c>
      <c r="F290">
        <f t="shared" si="19"/>
        <v>0.0027959882866177878</v>
      </c>
      <c r="G290">
        <f t="shared" si="18"/>
        <v>0.0034015410116135774</v>
      </c>
    </row>
    <row r="291" spans="5:7" ht="12.75">
      <c r="E291">
        <f t="shared" si="17"/>
        <v>2.7399999999999856</v>
      </c>
      <c r="F291">
        <f t="shared" si="19"/>
        <v>0.002586076670011673</v>
      </c>
      <c r="G291">
        <f t="shared" si="18"/>
        <v>0.0031563813667282526</v>
      </c>
    </row>
    <row r="292" spans="5:7" ht="12.75">
      <c r="E292">
        <f t="shared" si="17"/>
        <v>2.7499999999999853</v>
      </c>
      <c r="F292">
        <f t="shared" si="19"/>
        <v>0.002390504621842042</v>
      </c>
      <c r="G292">
        <f t="shared" si="18"/>
        <v>0.002927286547638145</v>
      </c>
    </row>
    <row r="293" spans="5:7" ht="12.75">
      <c r="E293">
        <f t="shared" si="17"/>
        <v>2.759999999999985</v>
      </c>
      <c r="F293">
        <f t="shared" si="19"/>
        <v>0.002208405541768605</v>
      </c>
      <c r="G293">
        <f t="shared" si="18"/>
        <v>0.002713327028378905</v>
      </c>
    </row>
    <row r="294" spans="5:7" ht="12.75">
      <c r="E294">
        <f t="shared" si="17"/>
        <v>2.769999999999985</v>
      </c>
      <c r="F294">
        <f t="shared" si="19"/>
        <v>0.0020389567929542433</v>
      </c>
      <c r="G294">
        <f t="shared" si="18"/>
        <v>0.0025136182131033575</v>
      </c>
    </row>
    <row r="295" spans="5:7" ht="12.75">
      <c r="E295">
        <f t="shared" si="17"/>
        <v>2.7799999999999847</v>
      </c>
      <c r="F295">
        <f t="shared" si="19"/>
        <v>0.0018813780561675693</v>
      </c>
      <c r="G295">
        <f t="shared" si="18"/>
        <v>0.0023273188596201057</v>
      </c>
    </row>
    <row r="296" spans="5:7" ht="12.75">
      <c r="E296">
        <f t="shared" si="17"/>
        <v>2.7899999999999845</v>
      </c>
      <c r="F296">
        <f t="shared" si="19"/>
        <v>0.001734929706897431</v>
      </c>
      <c r="G296">
        <f t="shared" si="18"/>
        <v>0.0021536295199896804</v>
      </c>
    </row>
    <row r="297" spans="5:7" ht="12.75">
      <c r="E297">
        <f t="shared" si="17"/>
        <v>2.7999999999999843</v>
      </c>
      <c r="F297">
        <f t="shared" si="19"/>
        <v>0.001598911217876674</v>
      </c>
      <c r="G297">
        <f t="shared" si="18"/>
        <v>0.001991791000672827</v>
      </c>
    </row>
    <row r="298" spans="5:7" ht="12.75">
      <c r="E298">
        <f t="shared" si="17"/>
        <v>2.809999999999984</v>
      </c>
      <c r="F298">
        <f t="shared" si="19"/>
        <v>0.0014726595892019152</v>
      </c>
      <c r="G298">
        <f t="shared" si="18"/>
        <v>0.0018410828445309551</v>
      </c>
    </row>
    <row r="299" spans="5:7" ht="12.75">
      <c r="E299">
        <f t="shared" si="17"/>
        <v>2.819999999999984</v>
      </c>
      <c r="F299">
        <f t="shared" si="19"/>
        <v>0.0013555478080302234</v>
      </c>
      <c r="G299">
        <f t="shared" si="18"/>
        <v>0.001700821836787627</v>
      </c>
    </row>
    <row r="300" spans="5:7" ht="12.75">
      <c r="E300">
        <f t="shared" si="17"/>
        <v>2.8299999999999836</v>
      </c>
      <c r="F300">
        <f t="shared" si="19"/>
        <v>0.001246983339632892</v>
      </c>
      <c r="G300">
        <f t="shared" si="18"/>
        <v>0.0015703605368729647</v>
      </c>
    </row>
    <row r="301" spans="5:7" ht="12.75">
      <c r="E301">
        <f t="shared" si="17"/>
        <v>2.8399999999999834</v>
      </c>
      <c r="F301">
        <f t="shared" si="19"/>
        <v>0.0011464066513914627</v>
      </c>
      <c r="G301">
        <f t="shared" si="18"/>
        <v>0.001449085837890243</v>
      </c>
    </row>
    <row r="302" spans="5:7" ht="12.75">
      <c r="E302">
        <f t="shared" si="17"/>
        <v>2.849999999999983</v>
      </c>
      <c r="F302">
        <f t="shared" si="19"/>
        <v>0.0010532897711321922</v>
      </c>
      <c r="G302">
        <f t="shared" si="18"/>
        <v>0.0013364175552660546</v>
      </c>
    </row>
    <row r="303" spans="5:7" ht="12.75">
      <c r="E303">
        <f t="shared" si="17"/>
        <v>2.859999999999983</v>
      </c>
      <c r="F303">
        <f t="shared" si="19"/>
        <v>0.0009671348810126644</v>
      </c>
      <c r="G303">
        <f t="shared" si="18"/>
        <v>0.0012318070459731176</v>
      </c>
    </row>
    <row r="304" spans="5:7" ht="12.75">
      <c r="E304">
        <f t="shared" si="17"/>
        <v>2.869999999999983</v>
      </c>
      <c r="F304">
        <f t="shared" si="19"/>
        <v>0.0008874729479985332</v>
      </c>
      <c r="G304">
        <f t="shared" si="18"/>
        <v>0.0011347358595476854</v>
      </c>
    </row>
    <row r="305" spans="5:7" ht="12.75">
      <c r="E305">
        <f t="shared" si="17"/>
        <v>2.8799999999999826</v>
      </c>
      <c r="F305">
        <f t="shared" si="19"/>
        <v>0.0008138623917997437</v>
      </c>
      <c r="G305">
        <f t="shared" si="18"/>
        <v>0.0010447144219626826</v>
      </c>
    </row>
    <row r="306" spans="5:7" ht="12.75">
      <c r="E306">
        <f t="shared" si="17"/>
        <v>2.8899999999999824</v>
      </c>
      <c r="F306">
        <f t="shared" si="19"/>
        <v>0.0007458877909742381</v>
      </c>
      <c r="G306">
        <f t="shared" si="18"/>
        <v>0.0009612807532627039</v>
      </c>
    </row>
    <row r="307" spans="5:7" ht="12.75">
      <c r="E307">
        <f aca="true" t="shared" si="20" ref="E307:E317">E306+0.01</f>
        <v>2.899999999999982</v>
      </c>
      <c r="F307">
        <f t="shared" si="19"/>
        <v>0.0006831586277533055</v>
      </c>
      <c r="G307">
        <f t="shared" si="18"/>
        <v>0.0008839992197184947</v>
      </c>
    </row>
    <row r="308" spans="5:7" ht="12.75">
      <c r="E308">
        <f t="shared" si="20"/>
        <v>2.909999999999982</v>
      </c>
      <c r="F308">
        <f t="shared" si="19"/>
        <v>0.0006253080719965285</v>
      </c>
      <c r="G308">
        <f t="shared" si="18"/>
        <v>0.0008124593211166278</v>
      </c>
    </row>
    <row r="309" spans="5:7" ht="12.75">
      <c r="E309">
        <f t="shared" si="20"/>
        <v>2.9199999999999817</v>
      </c>
      <c r="F309">
        <f t="shared" si="19"/>
        <v>0.0005719918045458171</v>
      </c>
      <c r="G309">
        <f t="shared" si="18"/>
        <v>0.0007462745136646923</v>
      </c>
    </row>
    <row r="310" spans="5:7" ht="12.75">
      <c r="E310">
        <f t="shared" si="20"/>
        <v>2.9299999999999815</v>
      </c>
      <c r="F310">
        <f t="shared" si="19"/>
        <v>0.0005228868801173639</v>
      </c>
      <c r="G310">
        <f t="shared" si="18"/>
        <v>0.0006850810688638208</v>
      </c>
    </row>
    <row r="311" spans="5:7" ht="12.75">
      <c r="E311">
        <f t="shared" si="20"/>
        <v>2.9399999999999813</v>
      </c>
      <c r="F311">
        <f t="shared" si="19"/>
        <v>0.00047769062974754005</v>
      </c>
      <c r="G311">
        <f t="shared" si="18"/>
        <v>0.0006285369685787197</v>
      </c>
    </row>
    <row r="312" spans="5:7" ht="12.75">
      <c r="E312">
        <f t="shared" si="20"/>
        <v>2.949999999999981</v>
      </c>
      <c r="F312">
        <f t="shared" si="19"/>
        <v>0.0004361196026937609</v>
      </c>
      <c r="G312">
        <f t="shared" si="18"/>
        <v>0.0005763208364205216</v>
      </c>
    </row>
    <row r="313" spans="5:7" ht="12.75">
      <c r="E313">
        <f t="shared" si="20"/>
        <v>2.959999999999981</v>
      </c>
      <c r="F313">
        <f t="shared" si="19"/>
        <v>0.00039790854758414484</v>
      </c>
      <c r="G313">
        <f t="shared" si="18"/>
        <v>0.0005281309054498976</v>
      </c>
    </row>
    <row r="314" spans="5:7" ht="12.75">
      <c r="E314">
        <f t="shared" si="20"/>
        <v>2.9699999999999807</v>
      </c>
      <c r="F314">
        <f t="shared" si="19"/>
        <v>0.00036280943251029544</v>
      </c>
      <c r="G314">
        <f t="shared" si="18"/>
        <v>0.0004836840221068118</v>
      </c>
    </row>
    <row r="315" spans="5:7" ht="12.75">
      <c r="E315">
        <f t="shared" si="20"/>
        <v>2.9799999999999804</v>
      </c>
      <c r="F315">
        <f t="shared" si="19"/>
        <v>0.0003305905036656516</v>
      </c>
      <c r="G315">
        <f t="shared" si="18"/>
        <v>0.00044271468617910743</v>
      </c>
    </row>
    <row r="316" spans="5:7" ht="12.75">
      <c r="E316">
        <f t="shared" si="20"/>
        <v>2.9899999999999802</v>
      </c>
      <c r="F316">
        <f t="shared" si="19"/>
        <v>0.00030103538204743905</v>
      </c>
      <c r="G316">
        <f t="shared" si="18"/>
        <v>0.0004049741265345386</v>
      </c>
    </row>
    <row r="317" spans="5:7" ht="12.75">
      <c r="E317">
        <f t="shared" si="20"/>
        <v>2.99999999999998</v>
      </c>
      <c r="F317">
        <f t="shared" si="19"/>
        <v>0.0002739421976631699</v>
      </c>
      <c r="G317">
        <f t="shared" si="18"/>
        <v>0.00037022941226010574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Q53"/>
  <sheetViews>
    <sheetView zoomScalePageLayoutView="0" workbookViewId="0" topLeftCell="B1">
      <selection activeCell="A7" sqref="A7"/>
    </sheetView>
  </sheetViews>
  <sheetFormatPr defaultColWidth="11.421875" defaultRowHeight="12.75"/>
  <cols>
    <col min="1" max="1" width="15.421875" style="0" customWidth="1"/>
  </cols>
  <sheetData>
    <row r="4" ht="18">
      <c r="A4" s="6" t="s">
        <v>35</v>
      </c>
    </row>
    <row r="5" spans="1:5" ht="12.75">
      <c r="A5" s="1" t="s">
        <v>19</v>
      </c>
      <c r="B5" s="1"/>
      <c r="C5" s="1"/>
      <c r="D5" s="1"/>
      <c r="E5" s="1"/>
    </row>
    <row r="7" spans="1:17" ht="14.25">
      <c r="A7" s="1" t="s">
        <v>34</v>
      </c>
      <c r="B7" s="1"/>
      <c r="C7" s="1" t="s">
        <v>20</v>
      </c>
      <c r="D7" s="1"/>
      <c r="E7" s="1" t="s">
        <v>33</v>
      </c>
      <c r="F7" s="1"/>
      <c r="G7" s="1" t="s">
        <v>23</v>
      </c>
      <c r="H7" s="1"/>
      <c r="J7" s="1"/>
      <c r="K7" s="1"/>
      <c r="L7" s="1"/>
      <c r="M7" s="1"/>
      <c r="N7" s="1"/>
      <c r="O7" s="1"/>
      <c r="P7" s="1"/>
      <c r="Q7" s="1"/>
    </row>
    <row r="8" ht="12.75">
      <c r="I8" s="1" t="s">
        <v>22</v>
      </c>
    </row>
    <row r="9" spans="2:9" ht="12.75">
      <c r="B9" s="10" t="s">
        <v>36</v>
      </c>
      <c r="C9" s="11"/>
      <c r="D9" s="11"/>
      <c r="E9" s="10" t="s">
        <v>37</v>
      </c>
      <c r="F9" s="11"/>
      <c r="G9" s="11" t="s">
        <v>24</v>
      </c>
      <c r="I9" s="1"/>
    </row>
    <row r="10" spans="1:9" ht="12.75">
      <c r="A10" s="1" t="s">
        <v>47</v>
      </c>
      <c r="B10">
        <f>B38</f>
        <v>6.336615104561915</v>
      </c>
      <c r="E10">
        <f>E53</f>
        <v>6.24433877892875</v>
      </c>
      <c r="G10">
        <f>G53</f>
        <v>6.2831853071795845</v>
      </c>
      <c r="I10" s="1"/>
    </row>
    <row r="11" spans="1:9" ht="12.75">
      <c r="A11" s="1" t="s">
        <v>49</v>
      </c>
      <c r="B11">
        <f>ABS(B38-G53)/G53</f>
        <v>0.008503616361796286</v>
      </c>
      <c r="E11">
        <f>ABS(E53-G53)/G53</f>
        <v>0.006182616993079282</v>
      </c>
      <c r="I11" s="1"/>
    </row>
    <row r="12" spans="1:9" ht="12.75">
      <c r="A12" s="1" t="s">
        <v>48</v>
      </c>
      <c r="B12">
        <f>ABS(B10-G53)</f>
        <v>0.053429797382330335</v>
      </c>
      <c r="E12">
        <f>ABS(E53-G53)</f>
        <v>0.03884652825083457</v>
      </c>
      <c r="I12" s="1"/>
    </row>
    <row r="13" spans="1:9" ht="12.75">
      <c r="A13" s="1" t="s">
        <v>50</v>
      </c>
      <c r="B13">
        <f>B29</f>
        <v>1.3857056834912602</v>
      </c>
      <c r="E13">
        <f>E35</f>
        <v>1.85349986860556</v>
      </c>
      <c r="G13">
        <f>G35</f>
        <v>2.3878658476497665</v>
      </c>
      <c r="I13" s="1"/>
    </row>
    <row r="14" spans="1:9" ht="12.75">
      <c r="A14" s="1" t="s">
        <v>51</v>
      </c>
      <c r="B14">
        <f>ABS(B13-G13)/G13</f>
        <v>0.419688637510718</v>
      </c>
      <c r="E14">
        <f>ABS(E13-G13)/G13</f>
        <v>0.2237839196746128</v>
      </c>
      <c r="I14" s="1"/>
    </row>
    <row r="15" spans="1:9" ht="12.75">
      <c r="A15" s="1" t="s">
        <v>52</v>
      </c>
      <c r="B15">
        <f>ABS(B13-G13)</f>
        <v>1.0021601641585063</v>
      </c>
      <c r="E15">
        <f>ABS(E13-G13)</f>
        <v>0.5343659790442066</v>
      </c>
      <c r="I15" s="1"/>
    </row>
    <row r="16" spans="2:7" ht="15.75">
      <c r="B16" t="s">
        <v>32</v>
      </c>
      <c r="D16" t="s">
        <v>21</v>
      </c>
      <c r="E16" t="s">
        <v>31</v>
      </c>
      <c r="G16" t="s">
        <v>24</v>
      </c>
    </row>
    <row r="17" spans="2:7" ht="12.75">
      <c r="B17" s="7" t="s">
        <v>36</v>
      </c>
      <c r="E17" s="7" t="s">
        <v>37</v>
      </c>
      <c r="G17" t="s">
        <v>24</v>
      </c>
    </row>
    <row r="18" spans="1:7" ht="12.75">
      <c r="A18">
        <v>0</v>
      </c>
      <c r="D18">
        <f>D19-PI()*0.1</f>
        <v>0</v>
      </c>
      <c r="G18">
        <f aca="true" t="shared" si="0" ref="G18:G53">D18*(1+SIN(D18))</f>
        <v>0</v>
      </c>
    </row>
    <row r="19" spans="1:7" ht="12.75">
      <c r="A19">
        <f aca="true" t="shared" si="1" ref="A19:A38">A18+PI()*0.1</f>
        <v>0.3141592653589793</v>
      </c>
      <c r="D19">
        <f>D20-PI()*0.1</f>
        <v>0.3141592653589793</v>
      </c>
      <c r="G19">
        <f t="shared" si="0"/>
        <v>0.41123981729525266</v>
      </c>
    </row>
    <row r="20" spans="1:7" ht="12.75">
      <c r="A20">
        <f t="shared" si="1"/>
        <v>0.6283185307179586</v>
      </c>
      <c r="D20">
        <f>D21-PI()*0.1</f>
        <v>0.6283185307179586</v>
      </c>
      <c r="G20">
        <f t="shared" si="0"/>
        <v>0.99763489681605</v>
      </c>
    </row>
    <row r="21" spans="1:7" ht="12.75">
      <c r="A21">
        <f t="shared" si="1"/>
        <v>0.9424777960769379</v>
      </c>
      <c r="D21">
        <f>D22-PI()*0.1</f>
        <v>0.9424777960769379</v>
      </c>
      <c r="G21">
        <f t="shared" si="0"/>
        <v>1.704958349924227</v>
      </c>
    </row>
    <row r="22" spans="1:7" ht="12.75">
      <c r="A22">
        <f t="shared" si="1"/>
        <v>1.2566370614359172</v>
      </c>
      <c r="D22">
        <f>D23-PI()*0.1</f>
        <v>1.2566370614359172</v>
      </c>
      <c r="G22">
        <f t="shared" si="0"/>
        <v>2.4517699273325397</v>
      </c>
    </row>
    <row r="23" spans="1:7" ht="12.75">
      <c r="A23">
        <f t="shared" si="1"/>
        <v>1.5707963267948966</v>
      </c>
      <c r="B23">
        <f>PI()</f>
        <v>3.141592653589793</v>
      </c>
      <c r="D23">
        <f>PI()/2</f>
        <v>1.5707963267948966</v>
      </c>
      <c r="E23">
        <f>PI()</f>
        <v>3.141592653589793</v>
      </c>
      <c r="G23">
        <f t="shared" si="0"/>
        <v>3.141592653589793</v>
      </c>
    </row>
    <row r="24" spans="1:7" ht="12.75">
      <c r="A24">
        <f t="shared" si="1"/>
        <v>1.8849555921538759</v>
      </c>
      <c r="B24">
        <f aca="true" t="shared" si="2" ref="B24:B38">B23+(A24*COS(A24)+1/A24*B23)*PI()*0.1</f>
        <v>3.482198899926429</v>
      </c>
      <c r="D24">
        <f aca="true" t="shared" si="3" ref="D24:D53">D23+PI()*0.05</f>
        <v>1.7278759594743862</v>
      </c>
      <c r="E24">
        <f aca="true" t="shared" si="4" ref="E24:E53">E23+(D24*COS(D24)+1/D24*E23)*PI()*0.05</f>
        <v>3.384733462906634</v>
      </c>
      <c r="G24">
        <f t="shared" si="0"/>
        <v>3.434478898641874</v>
      </c>
    </row>
    <row r="25" spans="1:7" ht="12.75">
      <c r="A25">
        <f t="shared" si="1"/>
        <v>2.199114857512855</v>
      </c>
      <c r="B25">
        <f t="shared" si="2"/>
        <v>3.5735713317257196</v>
      </c>
      <c r="D25">
        <f t="shared" si="3"/>
        <v>1.8849555921538759</v>
      </c>
      <c r="E25">
        <f t="shared" si="4"/>
        <v>3.5752983201846886</v>
      </c>
      <c r="G25">
        <f t="shared" si="0"/>
        <v>3.6776548909988094</v>
      </c>
    </row>
    <row r="26" spans="1:7" ht="12.75">
      <c r="A26">
        <f t="shared" si="1"/>
        <v>2.5132741228718345</v>
      </c>
      <c r="B26">
        <f t="shared" si="2"/>
        <v>3.3814935331323093</v>
      </c>
      <c r="D26">
        <f t="shared" si="3"/>
        <v>2.0420352248333655</v>
      </c>
      <c r="E26">
        <f t="shared" si="4"/>
        <v>3.704698302277032</v>
      </c>
      <c r="G26">
        <f t="shared" si="0"/>
        <v>3.8615019327823545</v>
      </c>
    </row>
    <row r="27" spans="1:7" ht="12.75">
      <c r="A27">
        <f t="shared" si="1"/>
        <v>2.827433388230814</v>
      </c>
      <c r="B27">
        <f t="shared" si="2"/>
        <v>2.9124253947116543</v>
      </c>
      <c r="D27">
        <f t="shared" si="3"/>
        <v>2.199114857512855</v>
      </c>
      <c r="E27">
        <f t="shared" si="4"/>
        <v>3.766277332630292</v>
      </c>
      <c r="G27">
        <f t="shared" si="0"/>
        <v>3.978236149823196</v>
      </c>
    </row>
    <row r="28" spans="1:7" ht="12.75">
      <c r="A28">
        <f t="shared" si="1"/>
        <v>3.141592653589793</v>
      </c>
      <c r="B28">
        <f t="shared" si="2"/>
        <v>2.216707494073884</v>
      </c>
      <c r="D28">
        <f t="shared" si="3"/>
        <v>2.356194490192345</v>
      </c>
      <c r="E28">
        <f t="shared" si="4"/>
        <v>3.75565508065252</v>
      </c>
      <c r="G28">
        <f t="shared" si="0"/>
        <v>4.022275592001732</v>
      </c>
    </row>
    <row r="29" spans="1:7" ht="12.75">
      <c r="A29">
        <f t="shared" si="1"/>
        <v>3.4557519189487724</v>
      </c>
      <c r="B29">
        <f t="shared" si="2"/>
        <v>1.3857056834912602</v>
      </c>
      <c r="D29">
        <f t="shared" si="3"/>
        <v>2.5132741228718345</v>
      </c>
      <c r="E29">
        <f t="shared" si="4"/>
        <v>3.67099641566374</v>
      </c>
      <c r="G29">
        <f t="shared" si="0"/>
        <v>3.9905395872642004</v>
      </c>
    </row>
    <row r="30" spans="1:7" ht="12.75">
      <c r="A30">
        <f t="shared" si="1"/>
        <v>3.7699111843077517</v>
      </c>
      <c r="B30">
        <f t="shared" si="2"/>
        <v>0.5430198345268438</v>
      </c>
      <c r="D30">
        <f t="shared" si="3"/>
        <v>2.670353755551324</v>
      </c>
      <c r="E30">
        <f t="shared" si="4"/>
        <v>3.5131974000085426</v>
      </c>
      <c r="G30">
        <f t="shared" si="0"/>
        <v>3.882668991515445</v>
      </c>
    </row>
    <row r="31" spans="1:7" ht="12.75">
      <c r="A31">
        <f t="shared" si="1"/>
        <v>4.084070449666731</v>
      </c>
      <c r="B31">
        <f t="shared" si="2"/>
        <v>-0.16936643765084902</v>
      </c>
      <c r="D31">
        <f t="shared" si="3"/>
        <v>2.827433388230814</v>
      </c>
      <c r="E31">
        <f t="shared" si="4"/>
        <v>3.2859802122913395</v>
      </c>
      <c r="G31">
        <f t="shared" si="0"/>
        <v>3.701158355657274</v>
      </c>
    </row>
    <row r="32" spans="1:7" ht="12.75">
      <c r="A32">
        <f t="shared" si="1"/>
        <v>4.39822971502571</v>
      </c>
      <c r="B32">
        <f t="shared" si="2"/>
        <v>-0.6084466086174097</v>
      </c>
      <c r="D32">
        <f t="shared" si="3"/>
        <v>2.9845130209103035</v>
      </c>
      <c r="E32">
        <f t="shared" si="4"/>
        <v>2.995892112575027</v>
      </c>
      <c r="G32">
        <f t="shared" si="0"/>
        <v>3.4513937187420103</v>
      </c>
    </row>
    <row r="33" spans="1:7" ht="12.75">
      <c r="A33">
        <f t="shared" si="1"/>
        <v>4.71238898038469</v>
      </c>
      <c r="B33">
        <f t="shared" si="2"/>
        <v>-0.6490097158585707</v>
      </c>
      <c r="D33">
        <f t="shared" si="3"/>
        <v>3.141592653589793</v>
      </c>
      <c r="E33">
        <f t="shared" si="4"/>
        <v>2.6522064981493103</v>
      </c>
      <c r="G33">
        <f t="shared" si="0"/>
        <v>3.141592653589794</v>
      </c>
    </row>
    <row r="34" spans="1:7" ht="12.75">
      <c r="A34">
        <f t="shared" si="1"/>
        <v>5.026548245743669</v>
      </c>
      <c r="B34">
        <f t="shared" si="2"/>
        <v>-0.20159274506862984</v>
      </c>
      <c r="D34">
        <f t="shared" si="3"/>
        <v>3.2986722862692828</v>
      </c>
      <c r="E34">
        <f t="shared" si="4"/>
        <v>2.266727153035003</v>
      </c>
      <c r="G34">
        <f t="shared" si="0"/>
        <v>2.7826462518237127</v>
      </c>
    </row>
    <row r="35" spans="1:7" ht="12.75">
      <c r="A35">
        <f t="shared" si="1"/>
        <v>5.340707511102648</v>
      </c>
      <c r="B35">
        <f t="shared" si="2"/>
        <v>0.7727542033592327</v>
      </c>
      <c r="D35">
        <f t="shared" si="3"/>
        <v>3.4557519189487724</v>
      </c>
      <c r="E35">
        <f t="shared" si="4"/>
        <v>1.85349986860556</v>
      </c>
      <c r="G35">
        <f t="shared" si="0"/>
        <v>2.3878658476497665</v>
      </c>
    </row>
    <row r="36" spans="1:7" ht="12.75">
      <c r="A36">
        <f t="shared" si="1"/>
        <v>5.654866776461628</v>
      </c>
      <c r="B36">
        <f t="shared" si="2"/>
        <v>2.2529269763177773</v>
      </c>
      <c r="D36">
        <f t="shared" si="3"/>
        <v>3.612831551628262</v>
      </c>
      <c r="E36">
        <f t="shared" si="4"/>
        <v>1.4284386094440884</v>
      </c>
      <c r="G36">
        <f t="shared" si="0"/>
        <v>1.9726403500297454</v>
      </c>
    </row>
    <row r="37" spans="1:7" ht="12.75">
      <c r="A37">
        <f t="shared" si="1"/>
        <v>5.969026041820607</v>
      </c>
      <c r="B37">
        <f t="shared" si="2"/>
        <v>4.15494688032766</v>
      </c>
      <c r="D37">
        <f t="shared" si="3"/>
        <v>3.7699111843077517</v>
      </c>
      <c r="E37">
        <f t="shared" si="4"/>
        <v>1.0088762235432482</v>
      </c>
      <c r="G37">
        <f t="shared" si="0"/>
        <v>1.5540129877192042</v>
      </c>
    </row>
    <row r="38" spans="1:7" ht="12.75">
      <c r="A38">
        <f t="shared" si="1"/>
        <v>6.283185307179586</v>
      </c>
      <c r="B38">
        <f t="shared" si="2"/>
        <v>6.336615104561915</v>
      </c>
      <c r="D38">
        <f t="shared" si="3"/>
        <v>3.9269908169872414</v>
      </c>
      <c r="E38">
        <f t="shared" si="4"/>
        <v>0.6130522600075481</v>
      </c>
      <c r="G38">
        <f t="shared" si="0"/>
        <v>1.1501889806382628</v>
      </c>
    </row>
    <row r="39" spans="4:7" ht="12.75">
      <c r="D39">
        <f t="shared" si="3"/>
        <v>4.084070449666731</v>
      </c>
      <c r="E39">
        <f t="shared" si="4"/>
        <v>0.25955267874488264</v>
      </c>
      <c r="G39">
        <f t="shared" si="0"/>
        <v>0.7799880496618127</v>
      </c>
    </row>
    <row r="40" spans="4:7" ht="12.75">
      <c r="D40">
        <f t="shared" si="3"/>
        <v>4.241150082346221</v>
      </c>
      <c r="E40">
        <f t="shared" si="4"/>
        <v>-0.03328195689342872</v>
      </c>
      <c r="G40">
        <f t="shared" si="0"/>
        <v>0.4622576889137048</v>
      </c>
    </row>
    <row r="41" spans="4:7" ht="12.75">
      <c r="D41">
        <f t="shared" si="3"/>
        <v>4.39822971502571</v>
      </c>
      <c r="E41">
        <f t="shared" si="4"/>
        <v>-0.24796188234965832</v>
      </c>
      <c r="G41">
        <f t="shared" si="0"/>
        <v>0.21526468438753238</v>
      </c>
    </row>
    <row r="42" spans="4:7" ht="12.75">
      <c r="D42">
        <f t="shared" si="3"/>
        <v>4.5553093477052</v>
      </c>
      <c r="E42">
        <f t="shared" si="4"/>
        <v>-0.3684483977224799</v>
      </c>
      <c r="G42">
        <f t="shared" si="0"/>
        <v>0.05608341717273206</v>
      </c>
    </row>
    <row r="43" spans="4:7" ht="12.75">
      <c r="D43">
        <f t="shared" si="3"/>
        <v>4.71238898038469</v>
      </c>
      <c r="E43">
        <f t="shared" si="4"/>
        <v>-0.380730010979896</v>
      </c>
      <c r="G43">
        <f t="shared" si="0"/>
        <v>0</v>
      </c>
    </row>
    <row r="44" spans="4:7" ht="12.75">
      <c r="D44">
        <f t="shared" si="3"/>
        <v>4.869468613064179</v>
      </c>
      <c r="E44">
        <f t="shared" si="4"/>
        <v>-0.2733557871774702</v>
      </c>
      <c r="G44">
        <f t="shared" si="0"/>
        <v>0.05995123904671304</v>
      </c>
    </row>
    <row r="45" spans="4:7" ht="12.75">
      <c r="D45">
        <f t="shared" si="3"/>
        <v>5.026548245743669</v>
      </c>
      <c r="E45">
        <f t="shared" si="4"/>
        <v>-0.03790811651121537</v>
      </c>
      <c r="G45">
        <f t="shared" si="0"/>
        <v>0.24601678215717931</v>
      </c>
    </row>
    <row r="46" spans="4:7" ht="12.75">
      <c r="D46">
        <f t="shared" si="3"/>
        <v>5.183627878423159</v>
      </c>
      <c r="E46">
        <f t="shared" si="4"/>
        <v>0.3306014500136949</v>
      </c>
      <c r="G46">
        <f t="shared" si="0"/>
        <v>0.5649816197834163</v>
      </c>
    </row>
    <row r="47" spans="4:7" ht="12.75">
      <c r="D47">
        <f t="shared" si="3"/>
        <v>5.340707511102648</v>
      </c>
      <c r="E47">
        <f t="shared" si="4"/>
        <v>0.833427694671224</v>
      </c>
      <c r="G47">
        <f t="shared" si="0"/>
        <v>1.019984372634677</v>
      </c>
    </row>
    <row r="48" spans="4:7" ht="12.75">
      <c r="D48">
        <f t="shared" si="3"/>
        <v>5.497787143782138</v>
      </c>
      <c r="E48">
        <f t="shared" si="4"/>
        <v>1.4678905319873752</v>
      </c>
      <c r="G48">
        <f t="shared" si="0"/>
        <v>1.6102645728935667</v>
      </c>
    </row>
    <row r="49" spans="4:7" ht="12.75">
      <c r="D49">
        <f t="shared" si="3"/>
        <v>5.654866776461628</v>
      </c>
      <c r="E49">
        <f t="shared" si="4"/>
        <v>2.2272862609285404</v>
      </c>
      <c r="G49">
        <f t="shared" si="0"/>
        <v>2.3310194815788043</v>
      </c>
    </row>
    <row r="50" spans="4:7" ht="12.75">
      <c r="D50">
        <f t="shared" si="3"/>
        <v>5.811946409141117</v>
      </c>
      <c r="E50">
        <f t="shared" si="4"/>
        <v>3.1009172638085003</v>
      </c>
      <c r="G50">
        <f t="shared" si="0"/>
        <v>3.1733779543956757</v>
      </c>
    </row>
    <row r="51" spans="4:7" ht="12.75">
      <c r="D51">
        <f t="shared" si="3"/>
        <v>5.969026041820607</v>
      </c>
      <c r="E51">
        <f t="shared" si="4"/>
        <v>4.074242749694777</v>
      </c>
      <c r="G51">
        <f t="shared" si="0"/>
        <v>4.124495555031412</v>
      </c>
    </row>
    <row r="52" spans="4:7" ht="12.75">
      <c r="D52">
        <f t="shared" si="3"/>
        <v>6.126105674500097</v>
      </c>
      <c r="E52">
        <f t="shared" si="4"/>
        <v>5.129149598848599</v>
      </c>
      <c r="G52">
        <f t="shared" si="0"/>
        <v>5.1677716105297495</v>
      </c>
    </row>
    <row r="53" spans="4:7" ht="12.75">
      <c r="D53">
        <f t="shared" si="3"/>
        <v>6.283185307179586</v>
      </c>
      <c r="E53">
        <f t="shared" si="4"/>
        <v>6.24433877892875</v>
      </c>
      <c r="G53">
        <f t="shared" si="0"/>
        <v>6.2831853071795845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D7" sqref="D7"/>
    </sheetView>
  </sheetViews>
  <sheetFormatPr defaultColWidth="11.421875" defaultRowHeight="12.75"/>
  <sheetData>
    <row r="1" ht="12.75">
      <c r="A1" t="s">
        <v>70</v>
      </c>
    </row>
    <row r="2" spans="4:5" ht="12.75">
      <c r="D2" s="12" t="s">
        <v>71</v>
      </c>
      <c r="E2">
        <v>100</v>
      </c>
    </row>
    <row r="3" spans="2:5" ht="15.75">
      <c r="B3" t="s">
        <v>67</v>
      </c>
      <c r="D3" s="12" t="s">
        <v>72</v>
      </c>
      <c r="E3">
        <v>1</v>
      </c>
    </row>
    <row r="5" spans="3:5" ht="15.75">
      <c r="C5" s="13" t="s">
        <v>69</v>
      </c>
      <c r="D5" t="s">
        <v>73</v>
      </c>
      <c r="E5" t="s">
        <v>74</v>
      </c>
    </row>
    <row r="6" ht="12.75">
      <c r="B6" s="13" t="s">
        <v>68</v>
      </c>
    </row>
    <row r="7" spans="2:4" ht="12.75">
      <c r="B7" s="14">
        <v>0</v>
      </c>
      <c r="C7" s="14">
        <v>0</v>
      </c>
      <c r="D7" t="s">
        <v>75</v>
      </c>
    </row>
    <row r="8" spans="2:3" ht="12.75">
      <c r="B8" s="14">
        <f>B7+0.1</f>
        <v>0.1</v>
      </c>
      <c r="C8" s="14">
        <f>C7+(KWERT-C7)/TEINS*(B8-B7)</f>
        <v>10</v>
      </c>
    </row>
    <row r="9" spans="2:3" ht="12.75">
      <c r="B9" s="14">
        <f aca="true" t="shared" si="0" ref="B9:B32">B8+0.1</f>
        <v>0.2</v>
      </c>
      <c r="C9" s="14">
        <f aca="true" t="shared" si="1" ref="C9:C32">C8+(KWERT-C8)/TEINS*(B9-B8)</f>
        <v>19</v>
      </c>
    </row>
    <row r="10" spans="2:3" ht="12.75">
      <c r="B10" s="14">
        <f t="shared" si="0"/>
        <v>0.30000000000000004</v>
      </c>
      <c r="C10" s="14">
        <f t="shared" si="1"/>
        <v>27.1</v>
      </c>
    </row>
    <row r="11" spans="2:3" ht="12.75">
      <c r="B11" s="14">
        <f t="shared" si="0"/>
        <v>0.4</v>
      </c>
      <c r="C11" s="14">
        <f t="shared" si="1"/>
        <v>34.39</v>
      </c>
    </row>
    <row r="12" spans="2:3" ht="12.75">
      <c r="B12" s="14">
        <f t="shared" si="0"/>
        <v>0.5</v>
      </c>
      <c r="C12" s="14">
        <f t="shared" si="1"/>
        <v>40.951</v>
      </c>
    </row>
    <row r="13" spans="2:3" ht="12.75">
      <c r="B13" s="14">
        <f t="shared" si="0"/>
        <v>0.6</v>
      </c>
      <c r="C13" s="14">
        <f t="shared" si="1"/>
        <v>46.8559</v>
      </c>
    </row>
    <row r="14" spans="2:3" ht="12.75">
      <c r="B14" s="14">
        <f t="shared" si="0"/>
        <v>0.7</v>
      </c>
      <c r="C14" s="14">
        <f t="shared" si="1"/>
        <v>52.17031</v>
      </c>
    </row>
    <row r="15" spans="2:3" ht="12.75">
      <c r="B15" s="14">
        <f t="shared" si="0"/>
        <v>0.7999999999999999</v>
      </c>
      <c r="C15" s="14">
        <f t="shared" si="1"/>
        <v>56.953279</v>
      </c>
    </row>
    <row r="16" spans="2:3" ht="12.75">
      <c r="B16" s="14">
        <f t="shared" si="0"/>
        <v>0.8999999999999999</v>
      </c>
      <c r="C16" s="14">
        <f t="shared" si="1"/>
        <v>61.2579511</v>
      </c>
    </row>
    <row r="17" spans="2:3" ht="12.75">
      <c r="B17" s="14">
        <f t="shared" si="0"/>
        <v>0.9999999999999999</v>
      </c>
      <c r="C17" s="14">
        <f t="shared" si="1"/>
        <v>65.13215599</v>
      </c>
    </row>
    <row r="18" spans="2:3" ht="12.75">
      <c r="B18" s="14">
        <f t="shared" si="0"/>
        <v>1.0999999999999999</v>
      </c>
      <c r="C18" s="14">
        <f t="shared" si="1"/>
        <v>68.618940391</v>
      </c>
    </row>
    <row r="19" spans="2:3" ht="12.75">
      <c r="B19" s="14">
        <f t="shared" si="0"/>
        <v>1.2</v>
      </c>
      <c r="C19" s="14">
        <f t="shared" si="1"/>
        <v>71.7570463519</v>
      </c>
    </row>
    <row r="20" spans="2:3" ht="12.75">
      <c r="B20" s="14">
        <f t="shared" si="0"/>
        <v>1.3</v>
      </c>
      <c r="C20" s="14">
        <f t="shared" si="1"/>
        <v>74.58134171671</v>
      </c>
    </row>
    <row r="21" spans="2:3" ht="12.75">
      <c r="B21" s="14">
        <f t="shared" si="0"/>
        <v>1.4000000000000001</v>
      </c>
      <c r="C21" s="14">
        <f t="shared" si="1"/>
        <v>77.12320754503901</v>
      </c>
    </row>
    <row r="22" spans="2:3" ht="12.75">
      <c r="B22" s="14">
        <f t="shared" si="0"/>
        <v>1.5000000000000002</v>
      </c>
      <c r="C22" s="14">
        <f t="shared" si="1"/>
        <v>79.41088679053512</v>
      </c>
    </row>
    <row r="23" spans="2:3" ht="12.75">
      <c r="B23" s="14">
        <f t="shared" si="0"/>
        <v>1.6000000000000003</v>
      </c>
      <c r="C23" s="14">
        <f t="shared" si="1"/>
        <v>81.46979811148161</v>
      </c>
    </row>
    <row r="24" spans="2:3" ht="12.75">
      <c r="B24" s="14">
        <f t="shared" si="0"/>
        <v>1.7000000000000004</v>
      </c>
      <c r="C24" s="14">
        <f t="shared" si="1"/>
        <v>83.32281830033345</v>
      </c>
    </row>
    <row r="25" spans="2:3" ht="12.75">
      <c r="B25" s="14">
        <f t="shared" si="0"/>
        <v>1.8000000000000005</v>
      </c>
      <c r="C25" s="14">
        <f t="shared" si="1"/>
        <v>84.99053647030011</v>
      </c>
    </row>
    <row r="26" spans="2:3" ht="12.75">
      <c r="B26" s="14">
        <f t="shared" si="0"/>
        <v>1.9000000000000006</v>
      </c>
      <c r="C26" s="14">
        <f t="shared" si="1"/>
        <v>86.4914828232701</v>
      </c>
    </row>
    <row r="27" spans="2:3" ht="12.75">
      <c r="B27" s="14">
        <f t="shared" si="0"/>
        <v>2.0000000000000004</v>
      </c>
      <c r="C27" s="14">
        <f t="shared" si="1"/>
        <v>87.84233454094309</v>
      </c>
    </row>
    <row r="28" spans="2:3" ht="12.75">
      <c r="B28" s="14">
        <f t="shared" si="0"/>
        <v>2.1000000000000005</v>
      </c>
      <c r="C28" s="14">
        <f t="shared" si="1"/>
        <v>89.05810108684878</v>
      </c>
    </row>
    <row r="29" spans="2:3" ht="12.75">
      <c r="B29">
        <f t="shared" si="0"/>
        <v>2.2000000000000006</v>
      </c>
      <c r="C29">
        <f t="shared" si="1"/>
        <v>90.1522909781639</v>
      </c>
    </row>
    <row r="30" spans="2:3" ht="12.75">
      <c r="B30">
        <f t="shared" si="0"/>
        <v>2.3000000000000007</v>
      </c>
      <c r="C30">
        <f t="shared" si="1"/>
        <v>91.13706188034752</v>
      </c>
    </row>
    <row r="31" spans="2:3" ht="12.75">
      <c r="B31">
        <f t="shared" si="0"/>
        <v>2.400000000000001</v>
      </c>
      <c r="C31">
        <f t="shared" si="1"/>
        <v>92.02335569231276</v>
      </c>
    </row>
    <row r="32" spans="2:3" ht="12.75">
      <c r="B32">
        <f t="shared" si="0"/>
        <v>2.500000000000001</v>
      </c>
      <c r="C32">
        <f t="shared" si="1"/>
        <v>92.82102012308148</v>
      </c>
    </row>
    <row r="33" spans="2:3" ht="12.75">
      <c r="B33">
        <f aca="true" t="shared" si="2" ref="B33:B46">B32+0.1</f>
        <v>2.600000000000001</v>
      </c>
      <c r="C33">
        <f aca="true" t="shared" si="3" ref="C33:C46">C32+(KWERT-C32)/TEINS*(B33-B32)</f>
        <v>93.53891811077334</v>
      </c>
    </row>
    <row r="34" spans="2:3" ht="12.75">
      <c r="B34">
        <f t="shared" si="2"/>
        <v>2.700000000000001</v>
      </c>
      <c r="C34">
        <f t="shared" si="3"/>
        <v>94.185026299696</v>
      </c>
    </row>
    <row r="35" spans="2:3" ht="12.75">
      <c r="B35">
        <f t="shared" si="2"/>
        <v>2.800000000000001</v>
      </c>
      <c r="C35">
        <f t="shared" si="3"/>
        <v>94.76652366972641</v>
      </c>
    </row>
    <row r="36" spans="2:3" ht="12.75">
      <c r="B36">
        <f t="shared" si="2"/>
        <v>2.9000000000000012</v>
      </c>
      <c r="C36">
        <f t="shared" si="3"/>
        <v>95.28987130275377</v>
      </c>
    </row>
    <row r="37" spans="2:3" ht="12.75">
      <c r="B37">
        <f t="shared" si="2"/>
        <v>3.0000000000000013</v>
      </c>
      <c r="C37">
        <f t="shared" si="3"/>
        <v>95.76088417247838</v>
      </c>
    </row>
    <row r="38" spans="2:3" ht="12.75">
      <c r="B38">
        <f t="shared" si="2"/>
        <v>3.1000000000000014</v>
      </c>
      <c r="C38">
        <f t="shared" si="3"/>
        <v>96.18479575523055</v>
      </c>
    </row>
    <row r="39" spans="2:3" ht="12.75">
      <c r="B39">
        <f t="shared" si="2"/>
        <v>3.2000000000000015</v>
      </c>
      <c r="C39">
        <f t="shared" si="3"/>
        <v>96.5663161797075</v>
      </c>
    </row>
    <row r="40" spans="2:3" ht="12.75">
      <c r="B40">
        <f t="shared" si="2"/>
        <v>3.3000000000000016</v>
      </c>
      <c r="C40">
        <f t="shared" si="3"/>
        <v>96.90968456173675</v>
      </c>
    </row>
    <row r="41" spans="2:3" ht="12.75">
      <c r="B41">
        <f t="shared" si="2"/>
        <v>3.4000000000000017</v>
      </c>
      <c r="C41">
        <f t="shared" si="3"/>
        <v>97.21871610556308</v>
      </c>
    </row>
    <row r="42" spans="2:3" ht="12.75">
      <c r="B42">
        <f t="shared" si="2"/>
        <v>3.5000000000000018</v>
      </c>
      <c r="C42">
        <f t="shared" si="3"/>
        <v>97.49684449500677</v>
      </c>
    </row>
    <row r="43" spans="2:3" ht="12.75">
      <c r="B43">
        <f t="shared" si="2"/>
        <v>3.600000000000002</v>
      </c>
      <c r="C43">
        <f t="shared" si="3"/>
        <v>97.74716004550609</v>
      </c>
    </row>
    <row r="44" spans="2:3" ht="12.75">
      <c r="B44">
        <f t="shared" si="2"/>
        <v>3.700000000000002</v>
      </c>
      <c r="C44">
        <f t="shared" si="3"/>
        <v>97.97244404095548</v>
      </c>
    </row>
    <row r="45" spans="2:3" ht="12.75">
      <c r="B45">
        <f t="shared" si="2"/>
        <v>3.800000000000002</v>
      </c>
      <c r="C45">
        <f t="shared" si="3"/>
        <v>98.17519963685993</v>
      </c>
    </row>
    <row r="46" spans="2:3" ht="12.75">
      <c r="B46">
        <f t="shared" si="2"/>
        <v>3.900000000000002</v>
      </c>
      <c r="C46">
        <f t="shared" si="3"/>
        <v>98.35767967317393</v>
      </c>
    </row>
    <row r="47" spans="2:3" ht="12.75">
      <c r="B47">
        <f aca="true" t="shared" si="4" ref="B47:B69">B46+0.1</f>
        <v>4.000000000000002</v>
      </c>
      <c r="C47">
        <f aca="true" t="shared" si="5" ref="C47:C69">C46+(KWERT-C46)/TEINS*(B47-B46)</f>
        <v>98.52191170585654</v>
      </c>
    </row>
    <row r="48" spans="2:3" ht="12.75">
      <c r="B48">
        <f t="shared" si="4"/>
        <v>4.100000000000001</v>
      </c>
      <c r="C48">
        <f t="shared" si="5"/>
        <v>98.66972053527088</v>
      </c>
    </row>
    <row r="49" spans="2:3" ht="12.75">
      <c r="B49">
        <f t="shared" si="4"/>
        <v>4.200000000000001</v>
      </c>
      <c r="C49">
        <f t="shared" si="5"/>
        <v>98.80274848174379</v>
      </c>
    </row>
    <row r="50" spans="2:3" ht="12.75">
      <c r="B50">
        <f t="shared" si="4"/>
        <v>4.300000000000001</v>
      </c>
      <c r="C50">
        <f t="shared" si="5"/>
        <v>98.92247363356941</v>
      </c>
    </row>
    <row r="51" spans="2:3" ht="12.75">
      <c r="B51">
        <f t="shared" si="4"/>
        <v>4.4</v>
      </c>
      <c r="C51">
        <f t="shared" si="5"/>
        <v>99.03022627021247</v>
      </c>
    </row>
    <row r="52" spans="2:3" ht="12.75">
      <c r="B52">
        <f t="shared" si="4"/>
        <v>4.5</v>
      </c>
      <c r="C52">
        <f t="shared" si="5"/>
        <v>99.12720364319122</v>
      </c>
    </row>
    <row r="53" spans="2:3" ht="12.75">
      <c r="B53">
        <f t="shared" si="4"/>
        <v>4.6</v>
      </c>
      <c r="C53">
        <f t="shared" si="5"/>
        <v>99.2144832788721</v>
      </c>
    </row>
    <row r="54" spans="2:3" ht="12.75">
      <c r="B54">
        <f t="shared" si="4"/>
        <v>4.699999999999999</v>
      </c>
      <c r="C54">
        <f t="shared" si="5"/>
        <v>99.29303495098489</v>
      </c>
    </row>
    <row r="55" spans="2:3" ht="12.75">
      <c r="B55">
        <f t="shared" si="4"/>
        <v>4.799999999999999</v>
      </c>
      <c r="C55">
        <f t="shared" si="5"/>
        <v>99.3637314558864</v>
      </c>
    </row>
    <row r="56" spans="2:3" ht="12.75">
      <c r="B56">
        <f t="shared" si="4"/>
        <v>4.899999999999999</v>
      </c>
      <c r="C56">
        <f t="shared" si="5"/>
        <v>99.42735831029775</v>
      </c>
    </row>
    <row r="57" spans="2:3" ht="12.75">
      <c r="B57">
        <f t="shared" si="4"/>
        <v>4.999999999999998</v>
      </c>
      <c r="C57">
        <f t="shared" si="5"/>
        <v>99.48462247926797</v>
      </c>
    </row>
    <row r="58" spans="2:3" ht="12.75">
      <c r="B58">
        <f t="shared" si="4"/>
        <v>5.099999999999998</v>
      </c>
      <c r="C58">
        <f t="shared" si="5"/>
        <v>99.53616023134117</v>
      </c>
    </row>
    <row r="59" spans="2:3" ht="12.75">
      <c r="B59">
        <f t="shared" si="4"/>
        <v>5.1999999999999975</v>
      </c>
      <c r="C59">
        <f t="shared" si="5"/>
        <v>99.58254420820705</v>
      </c>
    </row>
    <row r="60" spans="2:3" ht="12.75">
      <c r="B60">
        <f t="shared" si="4"/>
        <v>5.299999999999997</v>
      </c>
      <c r="C60">
        <f t="shared" si="5"/>
        <v>99.62428978738635</v>
      </c>
    </row>
    <row r="61" spans="2:3" ht="12.75">
      <c r="B61">
        <f t="shared" si="4"/>
        <v>5.399999999999997</v>
      </c>
      <c r="C61">
        <f t="shared" si="5"/>
        <v>99.66186080864772</v>
      </c>
    </row>
    <row r="62" spans="2:3" ht="12.75">
      <c r="B62">
        <f t="shared" si="4"/>
        <v>5.4999999999999964</v>
      </c>
      <c r="C62">
        <f t="shared" si="5"/>
        <v>99.69567472778294</v>
      </c>
    </row>
    <row r="63" spans="2:3" ht="12.75">
      <c r="B63">
        <f t="shared" si="4"/>
        <v>5.599999999999996</v>
      </c>
      <c r="C63">
        <f t="shared" si="5"/>
        <v>99.72610725500465</v>
      </c>
    </row>
    <row r="64" spans="2:3" ht="12.75">
      <c r="B64">
        <f t="shared" si="4"/>
        <v>5.699999999999996</v>
      </c>
      <c r="C64">
        <f t="shared" si="5"/>
        <v>99.75349652950419</v>
      </c>
    </row>
    <row r="65" spans="2:3" ht="12.75">
      <c r="B65">
        <f t="shared" si="4"/>
        <v>5.799999999999995</v>
      </c>
      <c r="C65">
        <f t="shared" si="5"/>
        <v>99.77814687655378</v>
      </c>
    </row>
    <row r="66" spans="2:3" ht="12.75">
      <c r="B66">
        <f t="shared" si="4"/>
        <v>5.899999999999995</v>
      </c>
      <c r="C66">
        <f t="shared" si="5"/>
        <v>99.8003321888984</v>
      </c>
    </row>
    <row r="67" spans="2:3" ht="12.75">
      <c r="B67">
        <f t="shared" si="4"/>
        <v>5.999999999999995</v>
      </c>
      <c r="C67">
        <f t="shared" si="5"/>
        <v>99.82029897000855</v>
      </c>
    </row>
    <row r="68" spans="2:3" ht="12.75">
      <c r="B68">
        <f t="shared" si="4"/>
        <v>6.099999999999994</v>
      </c>
      <c r="C68">
        <f t="shared" si="5"/>
        <v>99.8382690730077</v>
      </c>
    </row>
    <row r="69" spans="2:3" ht="12.75">
      <c r="B69">
        <f t="shared" si="4"/>
        <v>6.199999999999994</v>
      </c>
      <c r="C69">
        <f t="shared" si="5"/>
        <v>99.85444216570693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graeber</dc:creator>
  <cp:keywords/>
  <dc:description/>
  <cp:lastModifiedBy>graeber</cp:lastModifiedBy>
  <cp:lastPrinted>2004-05-25T19:43:12Z</cp:lastPrinted>
  <dcterms:created xsi:type="dcterms:W3CDTF">2004-05-25T18:47:26Z</dcterms:created>
  <dcterms:modified xsi:type="dcterms:W3CDTF">2008-06-18T06:46:23Z</dcterms:modified>
  <cp:category/>
  <cp:version/>
  <cp:contentType/>
  <cp:contentStatus/>
</cp:coreProperties>
</file>